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85" windowWidth="28455" windowHeight="14505"/>
  </bookViews>
  <sheets>
    <sheet name="Rekapitulace stavby" sheetId="1" r:id="rId1"/>
    <sheet name="0001 - Kontejnerové stání..." sheetId="2" r:id="rId2"/>
    <sheet name="B - Variabilní panel celk..." sheetId="3" r:id="rId3"/>
    <sheet name="A - VRN" sheetId="4" r:id="rId4"/>
    <sheet name="C - Dveřní panel celkem 1ks" sheetId="5" r:id="rId5"/>
    <sheet name="D - Rohový profil celkem 4ks" sheetId="6" r:id="rId6"/>
    <sheet name="Pokyny pro vyplnění" sheetId="7" r:id="rId7"/>
  </sheets>
  <definedNames>
    <definedName name="_xlnm._FilterDatabase" localSheetId="1" hidden="1">'0001 - Kontejnerové stání...'!$C$75:$K$113</definedName>
    <definedName name="_xlnm._FilterDatabase" localSheetId="3" hidden="1">'A - VRN'!$C$80:$K$90</definedName>
    <definedName name="_xlnm._FilterDatabase" localSheetId="2" hidden="1">'B - Variabilní panel celk...'!$C$84:$K$146</definedName>
    <definedName name="_xlnm._FilterDatabase" localSheetId="4" hidden="1">'C - Dveřní panel celkem 1ks'!$C$84:$K$143</definedName>
    <definedName name="_xlnm._FilterDatabase" localSheetId="5" hidden="1">'D - Rohový profil celkem 4ks'!$C$78:$K$92</definedName>
    <definedName name="_xlnm.Print_Titles" localSheetId="1">'0001 - Kontejnerové stání...'!$75:$75</definedName>
    <definedName name="_xlnm.Print_Titles" localSheetId="3">'A - VRN'!$80:$80</definedName>
    <definedName name="_xlnm.Print_Titles" localSheetId="2">'B - Variabilní panel celk...'!$84:$84</definedName>
    <definedName name="_xlnm.Print_Titles" localSheetId="4">'C - Dveřní panel celkem 1ks'!$84:$84</definedName>
    <definedName name="_xlnm.Print_Titles" localSheetId="5">'D - Rohový profil celkem 4ks'!$78:$78</definedName>
    <definedName name="_xlnm.Print_Titles" localSheetId="0">'Rekapitulace stavby'!$49:$49</definedName>
    <definedName name="_xlnm.Print_Area" localSheetId="1">'0001 - Kontejnerové stání...'!$C$4:$J$34,'0001 - Kontejnerové stání...'!$C$40:$J$59,'0001 - Kontejnerové stání...'!$C$65:$K$113</definedName>
    <definedName name="_xlnm.Print_Area" localSheetId="3">'A - VRN'!$C$4:$J$36,'A - VRN'!$C$42:$J$62,'A - VRN'!$C$68:$K$90</definedName>
    <definedName name="_xlnm.Print_Area" localSheetId="2">'B - Variabilní panel celk...'!$C$4:$J$36,'B - Variabilní panel celk...'!$C$42:$J$66,'B - Variabilní panel celk...'!$C$72:$K$146</definedName>
    <definedName name="_xlnm.Print_Area" localSheetId="4">'C - Dveřní panel celkem 1ks'!$C$4:$J$36,'C - Dveřní panel celkem 1ks'!$C$42:$J$66,'C - Dveřní panel celkem 1ks'!$C$72:$K$143</definedName>
    <definedName name="_xlnm.Print_Area" localSheetId="5">'D - Rohový profil celkem 4ks'!$C$4:$J$36,'D - Rohový profil celkem 4ks'!$C$42:$J$60,'D - Rohový profil celkem 4ks'!$C$66:$K$92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</definedNames>
  <calcPr calcId="125725"/>
</workbook>
</file>

<file path=xl/calcChain.xml><?xml version="1.0" encoding="utf-8"?>
<calcChain xmlns="http://schemas.openxmlformats.org/spreadsheetml/2006/main">
  <c r="R90" i="6"/>
  <c r="P90"/>
  <c r="AY56" i="1"/>
  <c r="AX56"/>
  <c r="BI91" i="6"/>
  <c r="BH91"/>
  <c r="BG91"/>
  <c r="BF91"/>
  <c r="T91"/>
  <c r="T90" s="1"/>
  <c r="R91"/>
  <c r="P91"/>
  <c r="BK91"/>
  <c r="BK90" s="1"/>
  <c r="J90" s="1"/>
  <c r="J59" s="1"/>
  <c r="J91"/>
  <c r="BE91" s="1"/>
  <c r="BI88"/>
  <c r="BH88"/>
  <c r="BG88"/>
  <c r="BF88"/>
  <c r="T88"/>
  <c r="R88"/>
  <c r="P88"/>
  <c r="BK88"/>
  <c r="J88"/>
  <c r="BE88" s="1"/>
  <c r="BI86"/>
  <c r="BH86"/>
  <c r="BG86"/>
  <c r="BF86"/>
  <c r="BE86"/>
  <c r="T86"/>
  <c r="R86"/>
  <c r="P86"/>
  <c r="BK86"/>
  <c r="J86"/>
  <c r="BI84"/>
  <c r="BH84"/>
  <c r="BG84"/>
  <c r="BF84"/>
  <c r="T84"/>
  <c r="T81" s="1"/>
  <c r="T80" s="1"/>
  <c r="T79" s="1"/>
  <c r="R84"/>
  <c r="R81" s="1"/>
  <c r="R80" s="1"/>
  <c r="R79" s="1"/>
  <c r="P84"/>
  <c r="BK84"/>
  <c r="J84"/>
  <c r="BE84" s="1"/>
  <c r="BI82"/>
  <c r="F34" s="1"/>
  <c r="BD56" i="1" s="1"/>
  <c r="BH82" i="6"/>
  <c r="F33" s="1"/>
  <c r="BC56" i="1" s="1"/>
  <c r="BG82" i="6"/>
  <c r="F32" s="1"/>
  <c r="BB56" i="1" s="1"/>
  <c r="BF82" i="6"/>
  <c r="F31" s="1"/>
  <c r="BA56" i="1" s="1"/>
  <c r="BE82" i="6"/>
  <c r="T82"/>
  <c r="R82"/>
  <c r="P82"/>
  <c r="P81" s="1"/>
  <c r="P80" s="1"/>
  <c r="P79" s="1"/>
  <c r="AU56" i="1" s="1"/>
  <c r="BK82" i="6"/>
  <c r="BK81" s="1"/>
  <c r="J82"/>
  <c r="J75"/>
  <c r="F75"/>
  <c r="J73"/>
  <c r="F73"/>
  <c r="E71"/>
  <c r="J51"/>
  <c r="F51"/>
  <c r="F49"/>
  <c r="E47"/>
  <c r="J18"/>
  <c r="E18"/>
  <c r="F76" s="1"/>
  <c r="J17"/>
  <c r="J12"/>
  <c r="J49" s="1"/>
  <c r="E7"/>
  <c r="E69" s="1"/>
  <c r="T109" i="5"/>
  <c r="P107"/>
  <c r="AY55" i="1"/>
  <c r="AX55"/>
  <c r="BI142" i="5"/>
  <c r="BH142"/>
  <c r="BG142"/>
  <c r="BF142"/>
  <c r="T142"/>
  <c r="T139" s="1"/>
  <c r="R142"/>
  <c r="R139" s="1"/>
  <c r="P142"/>
  <c r="BK142"/>
  <c r="J142"/>
  <c r="BE142" s="1"/>
  <c r="BI140"/>
  <c r="BH140"/>
  <c r="BG140"/>
  <c r="BF140"/>
  <c r="BE140"/>
  <c r="T140"/>
  <c r="R140"/>
  <c r="P140"/>
  <c r="P139" s="1"/>
  <c r="BK140"/>
  <c r="BK139" s="1"/>
  <c r="J139" s="1"/>
  <c r="J65" s="1"/>
  <c r="J140"/>
  <c r="BI138"/>
  <c r="BH138"/>
  <c r="BG138"/>
  <c r="BF138"/>
  <c r="T138"/>
  <c r="R138"/>
  <c r="P138"/>
  <c r="BK138"/>
  <c r="J138"/>
  <c r="BE138" s="1"/>
  <c r="BI136"/>
  <c r="BH136"/>
  <c r="BG136"/>
  <c r="BF136"/>
  <c r="BE136"/>
  <c r="T136"/>
  <c r="R136"/>
  <c r="P136"/>
  <c r="BK136"/>
  <c r="J136"/>
  <c r="BI135"/>
  <c r="BH135"/>
  <c r="BG135"/>
  <c r="BF135"/>
  <c r="T135"/>
  <c r="R135"/>
  <c r="P135"/>
  <c r="BK135"/>
  <c r="J135"/>
  <c r="BE135" s="1"/>
  <c r="BI134"/>
  <c r="BH134"/>
  <c r="BG134"/>
  <c r="BF134"/>
  <c r="BE134"/>
  <c r="T134"/>
  <c r="R134"/>
  <c r="P134"/>
  <c r="BK134"/>
  <c r="J134"/>
  <c r="BI133"/>
  <c r="BH133"/>
  <c r="BG133"/>
  <c r="BF133"/>
  <c r="T133"/>
  <c r="R133"/>
  <c r="P133"/>
  <c r="BK133"/>
  <c r="J133"/>
  <c r="BE133" s="1"/>
  <c r="BI132"/>
  <c r="BH132"/>
  <c r="BG132"/>
  <c r="BF132"/>
  <c r="BE132"/>
  <c r="T132"/>
  <c r="R132"/>
  <c r="P132"/>
  <c r="BK132"/>
  <c r="J132"/>
  <c r="BI131"/>
  <c r="BH131"/>
  <c r="BG131"/>
  <c r="BF131"/>
  <c r="T131"/>
  <c r="R131"/>
  <c r="P131"/>
  <c r="BK131"/>
  <c r="J131"/>
  <c r="BE131" s="1"/>
  <c r="BI128"/>
  <c r="BH128"/>
  <c r="BG128"/>
  <c r="BF128"/>
  <c r="BE128"/>
  <c r="T128"/>
  <c r="R128"/>
  <c r="P128"/>
  <c r="BK128"/>
  <c r="J128"/>
  <c r="BI125"/>
  <c r="BH125"/>
  <c r="BG125"/>
  <c r="BF125"/>
  <c r="T125"/>
  <c r="R125"/>
  <c r="P125"/>
  <c r="BK125"/>
  <c r="J125"/>
  <c r="BE125" s="1"/>
  <c r="BI122"/>
  <c r="BH122"/>
  <c r="BG122"/>
  <c r="BF122"/>
  <c r="BE122"/>
  <c r="T122"/>
  <c r="R122"/>
  <c r="P122"/>
  <c r="P120" s="1"/>
  <c r="BK122"/>
  <c r="J122"/>
  <c r="BI121"/>
  <c r="BH121"/>
  <c r="BG121"/>
  <c r="BF121"/>
  <c r="BE121"/>
  <c r="T121"/>
  <c r="T120" s="1"/>
  <c r="R121"/>
  <c r="R120" s="1"/>
  <c r="P121"/>
  <c r="BK121"/>
  <c r="BK120" s="1"/>
  <c r="J120" s="1"/>
  <c r="J64" s="1"/>
  <c r="J121"/>
  <c r="BI119"/>
  <c r="BH119"/>
  <c r="BG119"/>
  <c r="BF119"/>
  <c r="T119"/>
  <c r="R119"/>
  <c r="P119"/>
  <c r="BK119"/>
  <c r="J119"/>
  <c r="BE119" s="1"/>
  <c r="BI117"/>
  <c r="BH117"/>
  <c r="BG117"/>
  <c r="BF117"/>
  <c r="BE117"/>
  <c r="T117"/>
  <c r="R117"/>
  <c r="P117"/>
  <c r="BK117"/>
  <c r="J117"/>
  <c r="BI115"/>
  <c r="BH115"/>
  <c r="BG115"/>
  <c r="BF115"/>
  <c r="T115"/>
  <c r="R115"/>
  <c r="R112" s="1"/>
  <c r="R111" s="1"/>
  <c r="P115"/>
  <c r="BK115"/>
  <c r="J115"/>
  <c r="BE115" s="1"/>
  <c r="BI113"/>
  <c r="BH113"/>
  <c r="BG113"/>
  <c r="BF113"/>
  <c r="BE113"/>
  <c r="T113"/>
  <c r="T112" s="1"/>
  <c r="R113"/>
  <c r="P113"/>
  <c r="P112" s="1"/>
  <c r="P111" s="1"/>
  <c r="BK113"/>
  <c r="BK112" s="1"/>
  <c r="J113"/>
  <c r="BI110"/>
  <c r="BH110"/>
  <c r="BG110"/>
  <c r="BF110"/>
  <c r="BE110"/>
  <c r="T110"/>
  <c r="R110"/>
  <c r="R109" s="1"/>
  <c r="P110"/>
  <c r="P109" s="1"/>
  <c r="BK110"/>
  <c r="BK109" s="1"/>
  <c r="J109" s="1"/>
  <c r="J61" s="1"/>
  <c r="J110"/>
  <c r="BI108"/>
  <c r="BH108"/>
  <c r="BG108"/>
  <c r="BF108"/>
  <c r="T108"/>
  <c r="T107" s="1"/>
  <c r="R108"/>
  <c r="R107" s="1"/>
  <c r="P108"/>
  <c r="BK108"/>
  <c r="BK107" s="1"/>
  <c r="J107" s="1"/>
  <c r="J60" s="1"/>
  <c r="J108"/>
  <c r="BE108" s="1"/>
  <c r="BI105"/>
  <c r="BH105"/>
  <c r="BG105"/>
  <c r="BF105"/>
  <c r="T105"/>
  <c r="R105"/>
  <c r="P105"/>
  <c r="BK105"/>
  <c r="J105"/>
  <c r="BE105" s="1"/>
  <c r="BI103"/>
  <c r="BH103"/>
  <c r="BG103"/>
  <c r="BF103"/>
  <c r="BE103"/>
  <c r="T103"/>
  <c r="R103"/>
  <c r="P103"/>
  <c r="P100" s="1"/>
  <c r="BK103"/>
  <c r="J103"/>
  <c r="BI101"/>
  <c r="BH101"/>
  <c r="BG101"/>
  <c r="BF101"/>
  <c r="T101"/>
  <c r="T100" s="1"/>
  <c r="R101"/>
  <c r="R100" s="1"/>
  <c r="P101"/>
  <c r="BK101"/>
  <c r="BK100" s="1"/>
  <c r="J100" s="1"/>
  <c r="J59" s="1"/>
  <c r="J101"/>
  <c r="BE101" s="1"/>
  <c r="BI98"/>
  <c r="BH98"/>
  <c r="BG98"/>
  <c r="BF98"/>
  <c r="BE98"/>
  <c r="T98"/>
  <c r="R98"/>
  <c r="P98"/>
  <c r="BK98"/>
  <c r="J98"/>
  <c r="BI96"/>
  <c r="BH96"/>
  <c r="BG96"/>
  <c r="BF96"/>
  <c r="T96"/>
  <c r="R96"/>
  <c r="P96"/>
  <c r="BK96"/>
  <c r="J96"/>
  <c r="BE96" s="1"/>
  <c r="BI94"/>
  <c r="BH94"/>
  <c r="BG94"/>
  <c r="BF94"/>
  <c r="BE94"/>
  <c r="T94"/>
  <c r="R94"/>
  <c r="P94"/>
  <c r="BK94"/>
  <c r="J94"/>
  <c r="BI92"/>
  <c r="BH92"/>
  <c r="BG92"/>
  <c r="BF92"/>
  <c r="T92"/>
  <c r="R92"/>
  <c r="P92"/>
  <c r="BK92"/>
  <c r="J92"/>
  <c r="BE92" s="1"/>
  <c r="BI90"/>
  <c r="BH90"/>
  <c r="BG90"/>
  <c r="BF90"/>
  <c r="F31" s="1"/>
  <c r="BA55" i="1" s="1"/>
  <c r="BE90" i="5"/>
  <c r="T90"/>
  <c r="R90"/>
  <c r="R87" s="1"/>
  <c r="P90"/>
  <c r="BK90"/>
  <c r="J90"/>
  <c r="BI88"/>
  <c r="F34" s="1"/>
  <c r="BD55" i="1" s="1"/>
  <c r="BH88" i="5"/>
  <c r="F33" s="1"/>
  <c r="BC55" i="1" s="1"/>
  <c r="BG88" i="5"/>
  <c r="F32" s="1"/>
  <c r="BB55" i="1" s="1"/>
  <c r="BF88" i="5"/>
  <c r="J31" s="1"/>
  <c r="AW55" i="1" s="1"/>
  <c r="T88" i="5"/>
  <c r="T87" s="1"/>
  <c r="R88"/>
  <c r="P88"/>
  <c r="P87" s="1"/>
  <c r="P86" s="1"/>
  <c r="P85" s="1"/>
  <c r="AU55" i="1" s="1"/>
  <c r="BK88" i="5"/>
  <c r="BK87" s="1"/>
  <c r="J88"/>
  <c r="BE88" s="1"/>
  <c r="J81"/>
  <c r="F81"/>
  <c r="F79"/>
  <c r="E77"/>
  <c r="E75"/>
  <c r="J51"/>
  <c r="F51"/>
  <c r="F49"/>
  <c r="E47"/>
  <c r="E45"/>
  <c r="J18"/>
  <c r="E18"/>
  <c r="F52" s="1"/>
  <c r="J17"/>
  <c r="J12"/>
  <c r="J79" s="1"/>
  <c r="E7"/>
  <c r="T89" i="4"/>
  <c r="BK89"/>
  <c r="J89" s="1"/>
  <c r="J61" s="1"/>
  <c r="T87"/>
  <c r="R87"/>
  <c r="P85"/>
  <c r="P83"/>
  <c r="AY54" i="1"/>
  <c r="AX54"/>
  <c r="BI90" i="4"/>
  <c r="BH90"/>
  <c r="BG90"/>
  <c r="BF90"/>
  <c r="BE90"/>
  <c r="T90"/>
  <c r="R90"/>
  <c r="R89" s="1"/>
  <c r="P90"/>
  <c r="P89" s="1"/>
  <c r="BK90"/>
  <c r="J90"/>
  <c r="BI88"/>
  <c r="BH88"/>
  <c r="BG88"/>
  <c r="BF88"/>
  <c r="BE88"/>
  <c r="T88"/>
  <c r="R88"/>
  <c r="P88"/>
  <c r="P87" s="1"/>
  <c r="BK88"/>
  <c r="BK87" s="1"/>
  <c r="J87" s="1"/>
  <c r="J60" s="1"/>
  <c r="J88"/>
  <c r="BI86"/>
  <c r="BH86"/>
  <c r="BG86"/>
  <c r="BF86"/>
  <c r="T86"/>
  <c r="T85" s="1"/>
  <c r="R86"/>
  <c r="R85" s="1"/>
  <c r="P86"/>
  <c r="BK86"/>
  <c r="BK85" s="1"/>
  <c r="J85" s="1"/>
  <c r="J59" s="1"/>
  <c r="J86"/>
  <c r="BE86" s="1"/>
  <c r="BI84"/>
  <c r="F34" s="1"/>
  <c r="BD54" i="1" s="1"/>
  <c r="BH84" i="4"/>
  <c r="F33" s="1"/>
  <c r="BC54" i="1" s="1"/>
  <c r="BG84" i="4"/>
  <c r="F32" s="1"/>
  <c r="BB54" i="1" s="1"/>
  <c r="BF84" i="4"/>
  <c r="F31" s="1"/>
  <c r="BA54" i="1" s="1"/>
  <c r="T84" i="4"/>
  <c r="T83" s="1"/>
  <c r="R84"/>
  <c r="R83" s="1"/>
  <c r="R82" s="1"/>
  <c r="R81" s="1"/>
  <c r="P84"/>
  <c r="BK84"/>
  <c r="BK83" s="1"/>
  <c r="J84"/>
  <c r="BE84" s="1"/>
  <c r="J77"/>
  <c r="F77"/>
  <c r="F75"/>
  <c r="E73"/>
  <c r="E71"/>
  <c r="F52"/>
  <c r="J51"/>
  <c r="F51"/>
  <c r="F49"/>
  <c r="E47"/>
  <c r="E45"/>
  <c r="J18"/>
  <c r="E18"/>
  <c r="F78" s="1"/>
  <c r="J17"/>
  <c r="J12"/>
  <c r="J75" s="1"/>
  <c r="E7"/>
  <c r="P105" i="3"/>
  <c r="T102"/>
  <c r="BK102"/>
  <c r="J102" s="1"/>
  <c r="J60" s="1"/>
  <c r="AY53" i="1"/>
  <c r="AX53"/>
  <c r="BI145" i="3"/>
  <c r="BH145"/>
  <c r="BG145"/>
  <c r="BF145"/>
  <c r="BE145"/>
  <c r="T145"/>
  <c r="R145"/>
  <c r="P145"/>
  <c r="P142" s="1"/>
  <c r="BK145"/>
  <c r="J145"/>
  <c r="BI143"/>
  <c r="BH143"/>
  <c r="BG143"/>
  <c r="BF143"/>
  <c r="T143"/>
  <c r="T142" s="1"/>
  <c r="R143"/>
  <c r="R142" s="1"/>
  <c r="P143"/>
  <c r="BK143"/>
  <c r="BK142" s="1"/>
  <c r="J142" s="1"/>
  <c r="J65" s="1"/>
  <c r="J143"/>
  <c r="BE143" s="1"/>
  <c r="BI141"/>
  <c r="BH141"/>
  <c r="BG141"/>
  <c r="BF141"/>
  <c r="BE141"/>
  <c r="T141"/>
  <c r="R141"/>
  <c r="P141"/>
  <c r="BK141"/>
  <c r="J141"/>
  <c r="BI139"/>
  <c r="BH139"/>
  <c r="BG139"/>
  <c r="BF139"/>
  <c r="T139"/>
  <c r="R139"/>
  <c r="P139"/>
  <c r="BK139"/>
  <c r="J139"/>
  <c r="BE139" s="1"/>
  <c r="BI137"/>
  <c r="BH137"/>
  <c r="BG137"/>
  <c r="BF137"/>
  <c r="BE137"/>
  <c r="T137"/>
  <c r="R137"/>
  <c r="P137"/>
  <c r="BK137"/>
  <c r="J137"/>
  <c r="BI135"/>
  <c r="BH135"/>
  <c r="BG135"/>
  <c r="BF135"/>
  <c r="BE135"/>
  <c r="T135"/>
  <c r="R135"/>
  <c r="P135"/>
  <c r="BK135"/>
  <c r="J135"/>
  <c r="BI132"/>
  <c r="BH132"/>
  <c r="BG132"/>
  <c r="BF132"/>
  <c r="BE132"/>
  <c r="T132"/>
  <c r="R132"/>
  <c r="P132"/>
  <c r="BK132"/>
  <c r="J132"/>
  <c r="BI130"/>
  <c r="BH130"/>
  <c r="BG130"/>
  <c r="BF130"/>
  <c r="BE130"/>
  <c r="T130"/>
  <c r="R130"/>
  <c r="P130"/>
  <c r="BK130"/>
  <c r="J130"/>
  <c r="BI127"/>
  <c r="BH127"/>
  <c r="BG127"/>
  <c r="BF127"/>
  <c r="BE127"/>
  <c r="T127"/>
  <c r="R127"/>
  <c r="P127"/>
  <c r="BK127"/>
  <c r="J127"/>
  <c r="BI124"/>
  <c r="BH124"/>
  <c r="BG124"/>
  <c r="BF124"/>
  <c r="BE124"/>
  <c r="T124"/>
  <c r="R124"/>
  <c r="P124"/>
  <c r="BK124"/>
  <c r="J124"/>
  <c r="BI121"/>
  <c r="BH121"/>
  <c r="BG121"/>
  <c r="BF121"/>
  <c r="BE121"/>
  <c r="T121"/>
  <c r="R121"/>
  <c r="R118" s="1"/>
  <c r="P121"/>
  <c r="P118" s="1"/>
  <c r="BK121"/>
  <c r="J121"/>
  <c r="BI119"/>
  <c r="BH119"/>
  <c r="BG119"/>
  <c r="BF119"/>
  <c r="BE119"/>
  <c r="T119"/>
  <c r="T118" s="1"/>
  <c r="R119"/>
  <c r="P119"/>
  <c r="BK119"/>
  <c r="BK118" s="1"/>
  <c r="J118" s="1"/>
  <c r="J64" s="1"/>
  <c r="J119"/>
  <c r="BI117"/>
  <c r="BH117"/>
  <c r="BG117"/>
  <c r="BF117"/>
  <c r="T117"/>
  <c r="R117"/>
  <c r="P117"/>
  <c r="BK117"/>
  <c r="J117"/>
  <c r="BE117" s="1"/>
  <c r="BI115"/>
  <c r="BH115"/>
  <c r="BG115"/>
  <c r="BF115"/>
  <c r="BE115"/>
  <c r="T115"/>
  <c r="R115"/>
  <c r="P115"/>
  <c r="BK115"/>
  <c r="J115"/>
  <c r="BI113"/>
  <c r="BH113"/>
  <c r="BG113"/>
  <c r="BF113"/>
  <c r="T113"/>
  <c r="R113"/>
  <c r="P113"/>
  <c r="BK113"/>
  <c r="J113"/>
  <c r="BE113" s="1"/>
  <c r="BI111"/>
  <c r="BH111"/>
  <c r="BG111"/>
  <c r="BF111"/>
  <c r="BE111"/>
  <c r="T111"/>
  <c r="R111"/>
  <c r="P111"/>
  <c r="BK111"/>
  <c r="BK108" s="1"/>
  <c r="J111"/>
  <c r="BI109"/>
  <c r="BH109"/>
  <c r="BG109"/>
  <c r="BF109"/>
  <c r="T109"/>
  <c r="T108" s="1"/>
  <c r="T107" s="1"/>
  <c r="R109"/>
  <c r="R108" s="1"/>
  <c r="P109"/>
  <c r="P108" s="1"/>
  <c r="BK109"/>
  <c r="J109"/>
  <c r="BE109" s="1"/>
  <c r="BI106"/>
  <c r="BH106"/>
  <c r="BG106"/>
  <c r="BF106"/>
  <c r="T106"/>
  <c r="T105" s="1"/>
  <c r="R106"/>
  <c r="R105" s="1"/>
  <c r="P106"/>
  <c r="BK106"/>
  <c r="BK105" s="1"/>
  <c r="J105" s="1"/>
  <c r="J61" s="1"/>
  <c r="J106"/>
  <c r="BE106" s="1"/>
  <c r="BI103"/>
  <c r="BH103"/>
  <c r="BG103"/>
  <c r="BF103"/>
  <c r="BE103"/>
  <c r="T103"/>
  <c r="R103"/>
  <c r="R102" s="1"/>
  <c r="P103"/>
  <c r="P102" s="1"/>
  <c r="BK103"/>
  <c r="J103"/>
  <c r="BI100"/>
  <c r="BH100"/>
  <c r="BG100"/>
  <c r="BF100"/>
  <c r="BE100"/>
  <c r="T100"/>
  <c r="R100"/>
  <c r="P100"/>
  <c r="BK100"/>
  <c r="J100"/>
  <c r="BI98"/>
  <c r="BH98"/>
  <c r="BG98"/>
  <c r="BF98"/>
  <c r="T98"/>
  <c r="T95" s="1"/>
  <c r="R98"/>
  <c r="P98"/>
  <c r="BK98"/>
  <c r="J98"/>
  <c r="BE98" s="1"/>
  <c r="BI96"/>
  <c r="BH96"/>
  <c r="BG96"/>
  <c r="BF96"/>
  <c r="BE96"/>
  <c r="T96"/>
  <c r="R96"/>
  <c r="R95" s="1"/>
  <c r="P96"/>
  <c r="P95" s="1"/>
  <c r="BK96"/>
  <c r="BK95" s="1"/>
  <c r="J95" s="1"/>
  <c r="J59" s="1"/>
  <c r="J96"/>
  <c r="BI94"/>
  <c r="BH94"/>
  <c r="BG94"/>
  <c r="BF94"/>
  <c r="BE94"/>
  <c r="T94"/>
  <c r="R94"/>
  <c r="P94"/>
  <c r="BK94"/>
  <c r="J94"/>
  <c r="BI93"/>
  <c r="BH93"/>
  <c r="BG93"/>
  <c r="BF93"/>
  <c r="BE93"/>
  <c r="T93"/>
  <c r="R93"/>
  <c r="P93"/>
  <c r="BK93"/>
  <c r="J93"/>
  <c r="BI92"/>
  <c r="BH92"/>
  <c r="BG92"/>
  <c r="BF92"/>
  <c r="BE92"/>
  <c r="T92"/>
  <c r="R92"/>
  <c r="P92"/>
  <c r="BK92"/>
  <c r="J92"/>
  <c r="BI91"/>
  <c r="BH91"/>
  <c r="BG91"/>
  <c r="BF91"/>
  <c r="BE91"/>
  <c r="T91"/>
  <c r="R91"/>
  <c r="P91"/>
  <c r="BK91"/>
  <c r="J91"/>
  <c r="BI90"/>
  <c r="BH90"/>
  <c r="BG90"/>
  <c r="BF90"/>
  <c r="BE90"/>
  <c r="T90"/>
  <c r="R90"/>
  <c r="P90"/>
  <c r="BK90"/>
  <c r="J90"/>
  <c r="BI88"/>
  <c r="F34" s="1"/>
  <c r="BD53" i="1" s="1"/>
  <c r="BH88" i="3"/>
  <c r="F33" s="1"/>
  <c r="BC53" i="1" s="1"/>
  <c r="BG88" i="3"/>
  <c r="F32" s="1"/>
  <c r="BB53" i="1" s="1"/>
  <c r="BF88" i="3"/>
  <c r="F31" s="1"/>
  <c r="BA53" i="1" s="1"/>
  <c r="BE88" i="3"/>
  <c r="J30" s="1"/>
  <c r="AV53" i="1" s="1"/>
  <c r="T88" i="3"/>
  <c r="T87" s="1"/>
  <c r="T86" s="1"/>
  <c r="T85" s="1"/>
  <c r="R88"/>
  <c r="R87" s="1"/>
  <c r="P88"/>
  <c r="P87" s="1"/>
  <c r="BK88"/>
  <c r="BK87" s="1"/>
  <c r="J88"/>
  <c r="J81"/>
  <c r="F81"/>
  <c r="F79"/>
  <c r="E77"/>
  <c r="E75"/>
  <c r="F52"/>
  <c r="J51"/>
  <c r="F51"/>
  <c r="F49"/>
  <c r="E47"/>
  <c r="J18"/>
  <c r="E18"/>
  <c r="F82" s="1"/>
  <c r="J17"/>
  <c r="J12"/>
  <c r="J79" s="1"/>
  <c r="E7"/>
  <c r="E45" s="1"/>
  <c r="BK99" i="2"/>
  <c r="J99" s="1"/>
  <c r="J56" s="1"/>
  <c r="AY52" i="1"/>
  <c r="AX52"/>
  <c r="BI113" i="2"/>
  <c r="BH113"/>
  <c r="BG113"/>
  <c r="BF113"/>
  <c r="BE113"/>
  <c r="T113"/>
  <c r="T112" s="1"/>
  <c r="R113"/>
  <c r="R112" s="1"/>
  <c r="P113"/>
  <c r="P112" s="1"/>
  <c r="BK113"/>
  <c r="BK112" s="1"/>
  <c r="J112" s="1"/>
  <c r="J58" s="1"/>
  <c r="J113"/>
  <c r="BI109"/>
  <c r="BH109"/>
  <c r="BG109"/>
  <c r="BF109"/>
  <c r="BE109"/>
  <c r="T109"/>
  <c r="R109"/>
  <c r="P109"/>
  <c r="BK109"/>
  <c r="J109"/>
  <c r="BI107"/>
  <c r="BH107"/>
  <c r="BG107"/>
  <c r="BF107"/>
  <c r="BE107"/>
  <c r="T107"/>
  <c r="T106" s="1"/>
  <c r="R107"/>
  <c r="R106" s="1"/>
  <c r="P107"/>
  <c r="P106" s="1"/>
  <c r="BK107"/>
  <c r="BK106" s="1"/>
  <c r="J106" s="1"/>
  <c r="J57" s="1"/>
  <c r="J107"/>
  <c r="BI104"/>
  <c r="BH104"/>
  <c r="BG104"/>
  <c r="BF104"/>
  <c r="BE104"/>
  <c r="T104"/>
  <c r="R104"/>
  <c r="P104"/>
  <c r="BK104"/>
  <c r="J104"/>
  <c r="BI103"/>
  <c r="BH103"/>
  <c r="BG103"/>
  <c r="BF103"/>
  <c r="T103"/>
  <c r="R103"/>
  <c r="P103"/>
  <c r="BK103"/>
  <c r="J103"/>
  <c r="BE103" s="1"/>
  <c r="BI102"/>
  <c r="BH102"/>
  <c r="BG102"/>
  <c r="BF102"/>
  <c r="BE102"/>
  <c r="T102"/>
  <c r="R102"/>
  <c r="P102"/>
  <c r="BK102"/>
  <c r="J102"/>
  <c r="BI101"/>
  <c r="BH101"/>
  <c r="BG101"/>
  <c r="BF101"/>
  <c r="T101"/>
  <c r="T99" s="1"/>
  <c r="R101"/>
  <c r="R99" s="1"/>
  <c r="P101"/>
  <c r="BK101"/>
  <c r="J101"/>
  <c r="BE101" s="1"/>
  <c r="BI100"/>
  <c r="BH100"/>
  <c r="BG100"/>
  <c r="BF100"/>
  <c r="BE100"/>
  <c r="T100"/>
  <c r="R100"/>
  <c r="P100"/>
  <c r="P99" s="1"/>
  <c r="BK100"/>
  <c r="J100"/>
  <c r="BI98"/>
  <c r="BH98"/>
  <c r="BG98"/>
  <c r="BF98"/>
  <c r="BE98"/>
  <c r="T98"/>
  <c r="R98"/>
  <c r="P98"/>
  <c r="BK98"/>
  <c r="J98"/>
  <c r="BI97"/>
  <c r="BH97"/>
  <c r="BG97"/>
  <c r="BF97"/>
  <c r="BE97"/>
  <c r="T97"/>
  <c r="R97"/>
  <c r="P97"/>
  <c r="BK97"/>
  <c r="J97"/>
  <c r="BI96"/>
  <c r="BH96"/>
  <c r="BG96"/>
  <c r="BF96"/>
  <c r="BE96"/>
  <c r="T96"/>
  <c r="T94" s="1"/>
  <c r="R96"/>
  <c r="P96"/>
  <c r="BK96"/>
  <c r="BK94" s="1"/>
  <c r="J94" s="1"/>
  <c r="J55" s="1"/>
  <c r="J96"/>
  <c r="BI95"/>
  <c r="BH95"/>
  <c r="BG95"/>
  <c r="BF95"/>
  <c r="BE95"/>
  <c r="T95"/>
  <c r="R95"/>
  <c r="R94" s="1"/>
  <c r="P95"/>
  <c r="P94" s="1"/>
  <c r="BK95"/>
  <c r="J95"/>
  <c r="BI92"/>
  <c r="BH92"/>
  <c r="BG92"/>
  <c r="BF92"/>
  <c r="BE92"/>
  <c r="T92"/>
  <c r="R92"/>
  <c r="P92"/>
  <c r="BK92"/>
  <c r="J92"/>
  <c r="BI90"/>
  <c r="BH90"/>
  <c r="BG90"/>
  <c r="BF90"/>
  <c r="T90"/>
  <c r="R90"/>
  <c r="P90"/>
  <c r="BK90"/>
  <c r="J90"/>
  <c r="BE90" s="1"/>
  <c r="BI88"/>
  <c r="BH88"/>
  <c r="BG88"/>
  <c r="BF88"/>
  <c r="BE88"/>
  <c r="T88"/>
  <c r="R88"/>
  <c r="P88"/>
  <c r="BK88"/>
  <c r="J88"/>
  <c r="BI86"/>
  <c r="BH86"/>
  <c r="BG86"/>
  <c r="BF86"/>
  <c r="T86"/>
  <c r="R86"/>
  <c r="P86"/>
  <c r="BK86"/>
  <c r="J86"/>
  <c r="BE86" s="1"/>
  <c r="BI84"/>
  <c r="BH84"/>
  <c r="BG84"/>
  <c r="BF84"/>
  <c r="BE84"/>
  <c r="T84"/>
  <c r="R84"/>
  <c r="P84"/>
  <c r="BK84"/>
  <c r="J84"/>
  <c r="BI82"/>
  <c r="BH82"/>
  <c r="BG82"/>
  <c r="BF82"/>
  <c r="T82"/>
  <c r="R82"/>
  <c r="P82"/>
  <c r="BK82"/>
  <c r="J82"/>
  <c r="BE82" s="1"/>
  <c r="BI80"/>
  <c r="F32" s="1"/>
  <c r="BD52" i="1" s="1"/>
  <c r="BH80" i="2"/>
  <c r="BG80"/>
  <c r="BF80"/>
  <c r="J29" s="1"/>
  <c r="AW52" i="1" s="1"/>
  <c r="BE80" i="2"/>
  <c r="T80"/>
  <c r="R80"/>
  <c r="P80"/>
  <c r="P78" s="1"/>
  <c r="P77" s="1"/>
  <c r="P76" s="1"/>
  <c r="AU52" i="1" s="1"/>
  <c r="BK80" i="2"/>
  <c r="BK78" s="1"/>
  <c r="J80"/>
  <c r="BI79"/>
  <c r="BH79"/>
  <c r="F31" s="1"/>
  <c r="BC52" i="1" s="1"/>
  <c r="BG79" i="2"/>
  <c r="F30" s="1"/>
  <c r="BB52" i="1" s="1"/>
  <c r="BF79" i="2"/>
  <c r="F29" s="1"/>
  <c r="BA52" i="1" s="1"/>
  <c r="BA51" s="1"/>
  <c r="T79" i="2"/>
  <c r="T78" s="1"/>
  <c r="T77" s="1"/>
  <c r="T76" s="1"/>
  <c r="R79"/>
  <c r="R78" s="1"/>
  <c r="P79"/>
  <c r="BK79"/>
  <c r="J79"/>
  <c r="BE79" s="1"/>
  <c r="J72"/>
  <c r="F72"/>
  <c r="J70"/>
  <c r="F70"/>
  <c r="E68"/>
  <c r="J47"/>
  <c r="F47"/>
  <c r="J45"/>
  <c r="F45"/>
  <c r="E43"/>
  <c r="J16"/>
  <c r="E16"/>
  <c r="F73" s="1"/>
  <c r="J15"/>
  <c r="J10"/>
  <c r="AS51" i="1"/>
  <c r="L47"/>
  <c r="AM46"/>
  <c r="L46"/>
  <c r="AM44"/>
  <c r="L44"/>
  <c r="L42"/>
  <c r="L41"/>
  <c r="BK86" i="3" l="1"/>
  <c r="J87"/>
  <c r="J58" s="1"/>
  <c r="J28" i="2"/>
  <c r="AV52" i="1" s="1"/>
  <c r="AT52" s="1"/>
  <c r="F28" i="2"/>
  <c r="AZ52" i="1" s="1"/>
  <c r="J87" i="5"/>
  <c r="J58" s="1"/>
  <c r="BK86"/>
  <c r="R107" i="3"/>
  <c r="AW51" i="1"/>
  <c r="AK27" s="1"/>
  <c r="W27"/>
  <c r="J112" i="5"/>
  <c r="J63" s="1"/>
  <c r="BK111"/>
  <c r="J111" s="1"/>
  <c r="J62" s="1"/>
  <c r="BK80" i="6"/>
  <c r="J81"/>
  <c r="J58" s="1"/>
  <c r="J83" i="4"/>
  <c r="J58" s="1"/>
  <c r="BK82"/>
  <c r="F30" i="5"/>
  <c r="AZ55" i="1" s="1"/>
  <c r="J30" i="5"/>
  <c r="AV55" i="1" s="1"/>
  <c r="AT55" s="1"/>
  <c r="BK77" i="2"/>
  <c r="J78"/>
  <c r="J54" s="1"/>
  <c r="BK107" i="3"/>
  <c r="J107" s="1"/>
  <c r="J62" s="1"/>
  <c r="J108"/>
  <c r="J63" s="1"/>
  <c r="F30" i="4"/>
  <c r="AZ54" i="1" s="1"/>
  <c r="J30" i="4"/>
  <c r="AV54" i="1" s="1"/>
  <c r="F30" i="6"/>
  <c r="AZ56" i="1" s="1"/>
  <c r="R77" i="2"/>
  <c r="R76" s="1"/>
  <c r="BC51" i="1"/>
  <c r="R86" i="3"/>
  <c r="R85" s="1"/>
  <c r="F30"/>
  <c r="AZ53" i="1" s="1"/>
  <c r="T86" i="5"/>
  <c r="R86"/>
  <c r="R85" s="1"/>
  <c r="T111"/>
  <c r="BB51" i="1"/>
  <c r="BD51"/>
  <c r="W30" s="1"/>
  <c r="P86" i="3"/>
  <c r="P107"/>
  <c r="T82" i="4"/>
  <c r="T81" s="1"/>
  <c r="P82"/>
  <c r="P81" s="1"/>
  <c r="AU54" i="1" s="1"/>
  <c r="J49" i="3"/>
  <c r="F82" i="5"/>
  <c r="F52" i="6"/>
  <c r="J31"/>
  <c r="AW56" i="1" s="1"/>
  <c r="J31" i="3"/>
  <c r="AW53" i="1" s="1"/>
  <c r="AT53" s="1"/>
  <c r="J49" i="4"/>
  <c r="F48" i="2"/>
  <c r="J31" i="4"/>
  <c r="AW54" i="1" s="1"/>
  <c r="J49" i="5"/>
  <c r="E45" i="6"/>
  <c r="J30"/>
  <c r="AV56" i="1" s="1"/>
  <c r="AT56" s="1"/>
  <c r="J86" i="3" l="1"/>
  <c r="J57" s="1"/>
  <c r="BK85"/>
  <c r="J85" s="1"/>
  <c r="W28" i="1"/>
  <c r="AX51"/>
  <c r="J77" i="2"/>
  <c r="J53" s="1"/>
  <c r="BK76"/>
  <c r="J76" s="1"/>
  <c r="BK85" i="5"/>
  <c r="J85" s="1"/>
  <c r="J86"/>
  <c r="J57" s="1"/>
  <c r="W29" i="1"/>
  <c r="AY51"/>
  <c r="J82" i="4"/>
  <c r="J57" s="1"/>
  <c r="BK81"/>
  <c r="J81" s="1"/>
  <c r="BK79" i="6"/>
  <c r="J79" s="1"/>
  <c r="J80"/>
  <c r="J57" s="1"/>
  <c r="T85" i="5"/>
  <c r="AT54" i="1"/>
  <c r="P85" i="3"/>
  <c r="AU53" i="1" s="1"/>
  <c r="AU51" s="1"/>
  <c r="AZ51"/>
  <c r="J56" i="6" l="1"/>
  <c r="J27"/>
  <c r="W26" i="1"/>
  <c r="AV51"/>
  <c r="J25" i="2"/>
  <c r="J52"/>
  <c r="J27" i="3"/>
  <c r="J56"/>
  <c r="J27" i="5"/>
  <c r="J56"/>
  <c r="J27" i="4"/>
  <c r="J56"/>
  <c r="J36" i="5" l="1"/>
  <c r="AG55" i="1"/>
  <c r="AN55" s="1"/>
  <c r="AG52"/>
  <c r="J34" i="2"/>
  <c r="J36" i="6"/>
  <c r="AG56" i="1"/>
  <c r="AN56" s="1"/>
  <c r="J36" i="4"/>
  <c r="AG54" i="1"/>
  <c r="AN54" s="1"/>
  <c r="AG53"/>
  <c r="AN53" s="1"/>
  <c r="J36" i="3"/>
  <c r="AT51" i="1"/>
  <c r="AK26"/>
  <c r="AN52" l="1"/>
  <c r="AG51"/>
  <c r="AK23" l="1"/>
  <c r="AK32" s="1"/>
  <c r="AN51"/>
</calcChain>
</file>

<file path=xl/sharedStrings.xml><?xml version="1.0" encoding="utf-8"?>
<sst xmlns="http://schemas.openxmlformats.org/spreadsheetml/2006/main" count="3132" uniqueCount="621">
  <si>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</si>
  <si>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</si>
  <si>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</si>
  <si>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</si>
  <si>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</si>
  <si>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</si>
  <si>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</si>
  <si>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{d7103e81-46ac-4653-a303-6f7a7aad5616}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</si>
  <si>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</si>
  <si>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</si>
  <si>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</si>
  <si>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</si>
  <si>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</si>
  <si>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</si>
  <si>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</si>
  <si>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</si>
  <si>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</si>
  <si>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</si>
  <si>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</si>
  <si>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Kontejnerové stání, Bezručova</t>
  </si>
  <si>
    <t>KSO:</t>
  </si>
  <si>
    <t/>
  </si>
  <si>
    <t>CC-CZ:</t>
  </si>
  <si>
    <t>Místo:</t>
  </si>
  <si>
    <t>Kolín</t>
  </si>
  <si>
    <t>Datum:</t>
  </si>
  <si>
    <t>3.5.2017</t>
  </si>
  <si>
    <t>Zadavatel:</t>
  </si>
  <si>
    <t>IČ:</t>
  </si>
  <si>
    <t>00235440</t>
  </si>
  <si>
    <t>Město Kolín</t>
  </si>
  <si>
    <t>DIČ:</t>
  </si>
  <si>
    <t>Uchazeč:</t>
  </si>
  <si>
    <t>Vyplň údaj</t>
  </si>
  <si>
    <t>Projektant:</t>
  </si>
  <si>
    <t>29062942</t>
  </si>
  <si>
    <t>Dondesign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</si>
  <si>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</si>
  <si>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</si>
  <si>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</si>
  <si>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</si>
  <si>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</si>
  <si>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</si>
  <si>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</si>
  <si>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</si>
  <si>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</si>
  <si>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</si>
  <si>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</si>
  <si>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</si>
  <si>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</si>
  <si>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</si>
  <si>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</si>
  <si>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</si>
  <si>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</si>
  <si>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</si>
  <si>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</si>
  <si>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</si>
  <si>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</si>
  <si>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</si>
  <si>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</si>
  <si>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</si>
  <si>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</si>
  <si>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</si>
  <si>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</si>
  <si>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</si>
  <si>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</si>
  <si>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</si>
  <si>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</si>
  <si>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</si>
  <si>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</si>
  <si>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</si>
  <si>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</si>
  <si>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</si>
  <si>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</si>
  <si>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</si>
  <si>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</si>
  <si>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</si>
  <si>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</si>
  <si>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</si>
  <si>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</si>
  <si>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B</t>
  </si>
  <si>
    <t>Variabilní panel celkem 9ks</t>
  </si>
  <si>
    <t>{558c9f24-4375-489f-b9e5-f9d0d442f50b}</t>
  </si>
  <si>
    <t>2</t>
  </si>
  <si>
    <t>A</t>
  </si>
  <si>
    <t>VRN</t>
  </si>
  <si>
    <t>{c3934090-9f82-495e-91fd-cee774c275da}</t>
  </si>
  <si>
    <t>C</t>
  </si>
  <si>
    <t>Dveřní panel celkem 1ks</t>
  </si>
  <si>
    <t>{174a7a2c-e5ed-4e8f-8ad7-09646739c381}</t>
  </si>
  <si>
    <t>Rohový profil celkem 4ks</t>
  </si>
  <si>
    <t>{c8f76a3f-3ceb-4b12-938c-8af12d43bc17}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</si>
  <si>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</si>
  <si>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</si>
  <si>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</si>
  <si>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</si>
  <si>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</si>
  <si>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</si>
  <si>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</si>
  <si>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</si>
  <si>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</si>
  <si>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</si>
  <si>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</si>
  <si>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</si>
  <si>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</si>
  <si>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</si>
  <si>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</si>
  <si>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</si>
  <si>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</si>
  <si>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</si>
  <si>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</si>
  <si>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</si>
  <si>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</si>
  <si>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</si>
  <si>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</si>
  <si>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</si>
  <si>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</si>
  <si>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</si>
  <si>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</si>
  <si>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</si>
  <si>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</si>
  <si>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</si>
  <si>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</si>
  <si>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</si>
  <si>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</si>
  <si>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</si>
  <si>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</si>
  <si>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4</t>
  </si>
  <si>
    <t>K</t>
  </si>
  <si>
    <t>113201112</t>
  </si>
  <si>
    <t xml:space="preserve">Vytrhání obrub silničních ležatých s vybouráním lože, s přemístěním hmot na skládku na vzdálenost do 3 m nebo s naložením na dopravní prostředek </t>
  </si>
  <si>
    <t>m</t>
  </si>
  <si>
    <t>CS ÚRS 2017 01</t>
  </si>
  <si>
    <t>713278425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</si>
  <si>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</si>
  <si>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</si>
  <si>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</si>
  <si>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878515288</t>
  </si>
  <si>
    <t>VV</t>
  </si>
  <si>
    <t>18,6*0,1</t>
  </si>
  <si>
    <t>3</t>
  </si>
  <si>
    <t>122101101</t>
  </si>
  <si>
    <t>Odkopávky a prokopávky nezapažené s přehozením výkopku na vzdálenost do 3 m nebo s naložením na dopravní prostředek v horninách tř. 1 a 2 do 100 m3</t>
  </si>
  <si>
    <t>1287906389</t>
  </si>
  <si>
    <t>18,6*0,15</t>
  </si>
  <si>
    <t>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</si>
  <si>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</si>
  <si>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</si>
  <si>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-1623440823</t>
  </si>
  <si>
    <t>7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</si>
  <si>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</si>
  <si>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</si>
  <si>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1679335166</t>
  </si>
  <si>
    <t>5</t>
  </si>
  <si>
    <t>167101101</t>
  </si>
  <si>
    <t>Nakládání, skládání a překládání neulehlého výkopku nebo sypaniny nakládání, množství do 100 m3, z hornin tř. 1 až 4</t>
  </si>
  <si>
    <t>-1947524122</t>
  </si>
  <si>
    <t>8</t>
  </si>
  <si>
    <t>171201201</t>
  </si>
  <si>
    <t>Uložení sypaniny na skládky</t>
  </si>
  <si>
    <t>61520698</t>
  </si>
  <si>
    <t>9</t>
  </si>
  <si>
    <t>171201211</t>
  </si>
  <si>
    <t>Uložení sypaniny poplatek za uložení sypaniny na skládce (skládkovné)</t>
  </si>
  <si>
    <t>t</t>
  </si>
  <si>
    <t>-131229529</t>
  </si>
  <si>
    <t>18,6*0,15*1,5</t>
  </si>
  <si>
    <t>Komunikace pozemní</t>
  </si>
  <si>
    <t>10</t>
  </si>
  <si>
    <t>564801112</t>
  </si>
  <si>
    <t>Podklad ze štěrkodrti ŠD s rozprostřením a zhutněním, po zhutnění tl. 40 mm</t>
  </si>
  <si>
    <t>m2</t>
  </si>
  <si>
    <t>1063338348</t>
  </si>
  <si>
    <t>11</t>
  </si>
  <si>
    <t>564851111</t>
  </si>
  <si>
    <t>Podklad ze štěrkodrti ŠD s rozprostřením a zhutněním, po zhutnění tl. 150 mm</t>
  </si>
  <si>
    <t>-990407044</t>
  </si>
  <si>
    <t>26</t>
  </si>
  <si>
    <t>596211120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</si>
  <si>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</si>
  <si>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376256948</t>
  </si>
  <si>
    <t>27</t>
  </si>
  <si>
    <t>M</t>
  </si>
  <si>
    <t>592453080</t>
  </si>
  <si>
    <t>dlažba skladebná betonová základní 20 x 10 x 6 cm přírodní</t>
  </si>
  <si>
    <t>393226095</t>
  </si>
  <si>
    <t>Ostatní konstrukce a práce, bourání</t>
  </si>
  <si>
    <t>916131113</t>
  </si>
  <si>
    <t>Osazení silničního obrubníku betonového ležatého s boční opěrou do lože z betonu prostého</t>
  </si>
  <si>
    <t>168856772</t>
  </si>
  <si>
    <t>22</t>
  </si>
  <si>
    <t>592174680</t>
  </si>
  <si>
    <t>obrubník betonový silniční nájezdový vibrolisovaný 100x15x15 cm</t>
  </si>
  <si>
    <t>kus</t>
  </si>
  <si>
    <t>-92336964</t>
  </si>
  <si>
    <t>23</t>
  </si>
  <si>
    <t>916331112</t>
  </si>
  <si>
    <t>Osazení zahradního obrubníku betonového do lože z betonu s boční opěrou</t>
  </si>
  <si>
    <t>1646670638</t>
  </si>
  <si>
    <t>24</t>
  </si>
  <si>
    <t>592172140</t>
  </si>
  <si>
    <t>obrubník betonový záhonový šedý(přírodní) 50 x 5 x 25 cm</t>
  </si>
  <si>
    <t>-1343355061</t>
  </si>
  <si>
    <t>18</t>
  </si>
  <si>
    <t>916991121</t>
  </si>
  <si>
    <t>Lože pod obrubníky, krajníky nebo obruby z dlažebních kostek z betonu prostého tř. C 16/20</t>
  </si>
  <si>
    <t>-688292672</t>
  </si>
  <si>
    <t>(0,2*0,2*17,4)+(2,5*0,3*0,3)</t>
  </si>
  <si>
    <t>997</t>
  </si>
  <si>
    <t>Přesun sutě</t>
  </si>
  <si>
    <t>28</t>
  </si>
  <si>
    <t>997006512</t>
  </si>
  <si>
    <t>Vodorovná doprava suti na skládku s naložením na dopravní prostředek a složením přes 100 m do 1 km</t>
  </si>
  <si>
    <t>-1097327133</t>
  </si>
  <si>
    <t>PSC</t>
  </si>
  <si>
    <t xml:space="preserve">Poznámka k souboru cen:_x000D_
1. Pro volbu ceny je rozhodující dopravní vzdálenost těžiště skládky a půdorysné plochy objektu. </t>
  </si>
  <si>
    <t>29</t>
  </si>
  <si>
    <t>997006519</t>
  </si>
  <si>
    <t>Vodorovná doprava suti na skládku s naložením na dopravní prostředek a složením Příplatek k ceně za každý další i započatý 1 km</t>
  </si>
  <si>
    <t>159394509</t>
  </si>
  <si>
    <t>0,725*9</t>
  </si>
  <si>
    <t>998</t>
  </si>
  <si>
    <t>Přesun hmot</t>
  </si>
  <si>
    <t>25</t>
  </si>
  <si>
    <t>998223011</t>
  </si>
  <si>
    <t>Přesun hmot pro pozemní komunikace s krytem dlážděným dopravní vzdálenost do 200 m jakékoliv délky objektu</t>
  </si>
  <si>
    <t>-1498322230</t>
  </si>
  <si>
    <t>Objekt:</t>
  </si>
  <si>
    <t>B - Variabilní panel celkem 9ks</t>
  </si>
  <si>
    <t xml:space="preserve">    2 - Zakládání</t>
  </si>
  <si>
    <t>PSV - Práce a dodávky PSV</t>
  </si>
  <si>
    <t xml:space="preserve">    762 - Konstrukce tesařské</t>
  </si>
  <si>
    <t xml:space="preserve">    767 - Konstrukce zámečnické</t>
  </si>
  <si>
    <t xml:space="preserve">    783 - Dokončovací práce - nátěry</t>
  </si>
  <si>
    <t>133101101</t>
  </si>
  <si>
    <t>Hloubení zapažených i nezapažených šachet s případným nutným přemístěním výkopku ve výkopišti v horninách tř. 1 a 2 do 100 m3</t>
  </si>
  <si>
    <t>-1232549823</t>
  </si>
  <si>
    <t>základ</t>
  </si>
  <si>
    <t>"základové patky" 0,35*0,55*0,5*10+0,635*0,635*0,55*4</t>
  </si>
  <si>
    <t>879021078</t>
  </si>
  <si>
    <t>241599195</t>
  </si>
  <si>
    <t>-939497361</t>
  </si>
  <si>
    <t>-1519305983</t>
  </si>
  <si>
    <t>111796155</t>
  </si>
  <si>
    <t>Zakládání</t>
  </si>
  <si>
    <t>275313711</t>
  </si>
  <si>
    <t>Základy z betonu prostého patky a bloky z betonu kamenem neprokládaného tř. C 20/25</t>
  </si>
  <si>
    <t>2100470558</t>
  </si>
  <si>
    <t>0,35*0,5*0,7*10+0,635*0,635*0,7*4</t>
  </si>
  <si>
    <t>275351215</t>
  </si>
  <si>
    <t>Bednění základových stěn patek svislé nebo šikmé (odkloněné), půdorysně přímé nebo zalomené ve volných nebo zapažených jámách, rýhách, šachtách, včetně případných vzpěr zřízení</t>
  </si>
  <si>
    <t>1381953663</t>
  </si>
  <si>
    <t>(0,35*2+0,5*2)*0,7*10+(0,635*4*0,7)*4</t>
  </si>
  <si>
    <t>275351216</t>
  </si>
  <si>
    <t>Bednění základových stěn patek svislé nebo šikmé (odkloněné), půdorysně přímé nebo zalomené ve volných nebo zapažených jámách, rýhách, šachtách, včetně případných vzpěr odstranění</t>
  </si>
  <si>
    <t>-134889505</t>
  </si>
  <si>
    <t>953961115</t>
  </si>
  <si>
    <t>Kotvy chemické s vyvrtáním otvoru do betonu, železobetonu nebo tvrdého kamene tmel, velikost M 20, hloubka 170 mm</t>
  </si>
  <si>
    <t>1006226349</t>
  </si>
  <si>
    <t>6*9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</si>
  <si>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</si>
  <si>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</si>
  <si>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158472104</t>
  </si>
  <si>
    <t>PSV</t>
  </si>
  <si>
    <t>Práce a dodávky PSV</t>
  </si>
  <si>
    <t>762</t>
  </si>
  <si>
    <t>Konstrukce tesařské</t>
  </si>
  <si>
    <t>12</t>
  </si>
  <si>
    <t>762083122</t>
  </si>
  <si>
    <t>Práce společné pro tesařské konstrukce impregnace řeziva máčením proti dřevokaznému hmyzu, houbám a plísním, třída ohrožení 3 a 4 (dřevo v exteriéru)</t>
  </si>
  <si>
    <t>16</t>
  </si>
  <si>
    <t>-155170245</t>
  </si>
  <si>
    <t>0,04*0,06*2,045*24*9</t>
  </si>
  <si>
    <t>13</t>
  </si>
  <si>
    <t>762136114</t>
  </si>
  <si>
    <t>Montáž bednění stěn z hoblovaných latí s mezerami 40 až 60 mm</t>
  </si>
  <si>
    <t>-1810423698</t>
  </si>
  <si>
    <t>1,65*2,045*9</t>
  </si>
  <si>
    <t>14</t>
  </si>
  <si>
    <t>612211000</t>
  </si>
  <si>
    <t>hranol konstrukční masivní smrk 40 x 60 x 5000 mm</t>
  </si>
  <si>
    <t>32</t>
  </si>
  <si>
    <t>730283602</t>
  </si>
  <si>
    <t>2,045*24*9</t>
  </si>
  <si>
    <t>762495000</t>
  </si>
  <si>
    <t>Spojovací prostředky olištování spár, obložení stropů, střešních podhledů a stěn hřebíky, vruty</t>
  </si>
  <si>
    <t>-2103480715</t>
  </si>
  <si>
    <t>998762101</t>
  </si>
  <si>
    <t>Přesun hmot pro konstrukce tesařské stanovený z hmotnosti přesunovaného materiálu vodorovná dopravní vzdálenost do 50 m v objektech výšky do 6 m</t>
  </si>
  <si>
    <t>-879814768</t>
  </si>
  <si>
    <t>767</t>
  </si>
  <si>
    <t>Konstrukce zámečnické</t>
  </si>
  <si>
    <t>767995112</t>
  </si>
  <si>
    <t xml:space="preserve">Montáž ostatních atypických zámečnických konstrukcí_x000D_
</t>
  </si>
  <si>
    <t>kg</t>
  </si>
  <si>
    <t>1141530213</t>
  </si>
  <si>
    <t>70*9</t>
  </si>
  <si>
    <t>17</t>
  </si>
  <si>
    <t>145501300</t>
  </si>
  <si>
    <t>profil ocelový obdélníkový svařovaný 40x30x3 mm</t>
  </si>
  <si>
    <t>533514419</t>
  </si>
  <si>
    <t>P</t>
  </si>
  <si>
    <t>Poznámka k položce:
Hmotnost: 3,24 kg/m</t>
  </si>
  <si>
    <t>9,876*3,24*0,001*9</t>
  </si>
  <si>
    <t>145501740</t>
  </si>
  <si>
    <t>profil ocelový obdélníkový svařovaný 80x40x3 mm</t>
  </si>
  <si>
    <t>658409470</t>
  </si>
  <si>
    <t>Poznámka k položce:
Hmotnost: 5,37 kg/m</t>
  </si>
  <si>
    <t>4,618*5,37*0,001*9</t>
  </si>
  <si>
    <t>19</t>
  </si>
  <si>
    <t>145501900</t>
  </si>
  <si>
    <t>profil ocelový obdélníkový svařovaný 100x50x3 mm</t>
  </si>
  <si>
    <t>-978406976</t>
  </si>
  <si>
    <t>Poznámka k položce:
Hmotnost: 6,8 kg/m</t>
  </si>
  <si>
    <t>1,46*6,8*0,001*9</t>
  </si>
  <si>
    <t>20</t>
  </si>
  <si>
    <t>311971060</t>
  </si>
  <si>
    <t>tyč závitová pozinkovaná 4.6 M18 x 1000 mm</t>
  </si>
  <si>
    <t>1148434407</t>
  </si>
  <si>
    <t>145502120</t>
  </si>
  <si>
    <t>profil ocelový čtvercový svařovaný 15x15x1,5 mm</t>
  </si>
  <si>
    <t>-2069402736</t>
  </si>
  <si>
    <t>Poznámka k položce:
Hmotnost: 0,67kg/m</t>
  </si>
  <si>
    <t>0,001*9</t>
  </si>
  <si>
    <t>311111350</t>
  </si>
  <si>
    <t>matice přesná šestihranná ČSN 021401 DIN 934 - 8, M 20</t>
  </si>
  <si>
    <t>tis kus</t>
  </si>
  <si>
    <t>1434618108</t>
  </si>
  <si>
    <t>0,012*9</t>
  </si>
  <si>
    <t>311205260</t>
  </si>
  <si>
    <t>podložka DIN 125-A ZB D 20 mm,otvor 21 mm</t>
  </si>
  <si>
    <t>1339818949</t>
  </si>
  <si>
    <t>154851980</t>
  </si>
  <si>
    <t>šroub samovrtný 4,8x16 pozink do plechu bal.250 kusů</t>
  </si>
  <si>
    <t>910644485</t>
  </si>
  <si>
    <t>156*9</t>
  </si>
  <si>
    <t>998767101</t>
  </si>
  <si>
    <t>Přesun hmot pro zámečnické konstrukce stanovený z hmotnosti přesunovaného materiálu vodorovná dopravní vzdálenost do 50 m v objektech výšky do 6 m</t>
  </si>
  <si>
    <t>1603295564</t>
  </si>
  <si>
    <t>783</t>
  </si>
  <si>
    <t>Dokončovací práce - nátěry</t>
  </si>
  <si>
    <t>30</t>
  </si>
  <si>
    <t>004</t>
  </si>
  <si>
    <t>Žárové zinkování zámečnických konstrukcí</t>
  </si>
  <si>
    <t>1508850386</t>
  </si>
  <si>
    <t>783118211</t>
  </si>
  <si>
    <t>Lakovací nátěr truhlářských konstrukcí dvojnásobný s mezibroušením syntetický</t>
  </si>
  <si>
    <t>-1882066040</t>
  </si>
  <si>
    <t>(0,04*2,045+0,06*2,045)*2 "plocha jedné latě" *24*9</t>
  </si>
  <si>
    <t>A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</si>
  <si>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</si>
  <si>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</si>
  <si>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</si>
  <si>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</si>
  <si>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</si>
  <si>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Vedlejší rozpočtové náklady</t>
  </si>
  <si>
    <t>VRN1</t>
  </si>
  <si>
    <t>Průzkumné, geodetické a projektové práce</t>
  </si>
  <si>
    <t>012103000</t>
  </si>
  <si>
    <t>Průzkumné, geodetické a projektové práce geodetické práce před výstavbou (vytyčení hranic pozemku, výškové měření, určení průběhu IS, vytyčení staveniště atd.)</t>
  </si>
  <si>
    <t>Kč</t>
  </si>
  <si>
    <t>1024</t>
  </si>
  <si>
    <t>-1166103393</t>
  </si>
  <si>
    <t>VRN3</t>
  </si>
  <si>
    <t>Zařízení staveniště</t>
  </si>
  <si>
    <t>030001000</t>
  </si>
  <si>
    <t>Základní rozdělení průvodních činností a nákladů zařízení staveniště</t>
  </si>
  <si>
    <t>468816694</t>
  </si>
  <si>
    <t>VRN4</t>
  </si>
  <si>
    <t>Inženýrská činnost</t>
  </si>
  <si>
    <t>045002000</t>
  </si>
  <si>
    <t>Hlavní tituly průvodních činností a nákladů inženýrská činnost kompletační a koordinační činnost</t>
  </si>
  <si>
    <t>-2038558663</t>
  </si>
  <si>
    <t>VRN9</t>
  </si>
  <si>
    <t>Ostatní náklady</t>
  </si>
  <si>
    <t>090001000</t>
  </si>
  <si>
    <t>Ostatní náklady - VRN</t>
  </si>
  <si>
    <t>1069819691</t>
  </si>
  <si>
    <t>C - Dveřní panel celkem 1ks</t>
  </si>
  <si>
    <t>1459364321</t>
  </si>
  <si>
    <t>0,28*0,55*0,5*2</t>
  </si>
  <si>
    <t>1468124235</t>
  </si>
  <si>
    <t>1097879718</t>
  </si>
  <si>
    <t>-1848890875</t>
  </si>
  <si>
    <t>-592845900</t>
  </si>
  <si>
    <t>421072113</t>
  </si>
  <si>
    <t>0,28*0,55*0,5*2*1,5</t>
  </si>
  <si>
    <t>-1107240768</t>
  </si>
  <si>
    <t>0,28*0,7*0,5*2</t>
  </si>
  <si>
    <t>1494097949</t>
  </si>
  <si>
    <t>(0,28*0,7*2+0,5*0,7*2)*2</t>
  </si>
  <si>
    <t>79118366</t>
  </si>
  <si>
    <t>1286612651</t>
  </si>
  <si>
    <t>-1632343102</t>
  </si>
  <si>
    <t>1005151694</t>
  </si>
  <si>
    <t>0,04*0,06*2,045*24</t>
  </si>
  <si>
    <t>-2111972127</t>
  </si>
  <si>
    <t>1,65*2,045</t>
  </si>
  <si>
    <t>375983083</t>
  </si>
  <si>
    <t>2,045*24</t>
  </si>
  <si>
    <t>-1068115437</t>
  </si>
  <si>
    <t>767995112.1</t>
  </si>
  <si>
    <t>1052458507</t>
  </si>
  <si>
    <t>900026568</t>
  </si>
  <si>
    <t>17,75*3,24*0,001</t>
  </si>
  <si>
    <t>-1621427207</t>
  </si>
  <si>
    <t>3,59*5,37*0,001</t>
  </si>
  <si>
    <t>913896286</t>
  </si>
  <si>
    <t>0,92*6,8*0,001</t>
  </si>
  <si>
    <t>2009950644</t>
  </si>
  <si>
    <t>-415005393</t>
  </si>
  <si>
    <t>2076235964</t>
  </si>
  <si>
    <t>549812150</t>
  </si>
  <si>
    <t>závěs dlouhý stejnoramenný 300 mm 15510</t>
  </si>
  <si>
    <t>100 kus</t>
  </si>
  <si>
    <t>-1919830291</t>
  </si>
  <si>
    <t>549260450</t>
  </si>
  <si>
    <t>zámek stavební zadlabací vložkový 24026 s převodem P-L</t>
  </si>
  <si>
    <t>586141021</t>
  </si>
  <si>
    <t>549146240</t>
  </si>
  <si>
    <t>kování vrchní dveřní klika včetně štítu a montážního materiálu HR BB 72 F4</t>
  </si>
  <si>
    <t>-854323694</t>
  </si>
  <si>
    <t>Poznámka k položce:
č.zboží AKA00006 cena zahrnuje kování včetně rozet a montážního materiálu</t>
  </si>
  <si>
    <t>1501513176</t>
  </si>
  <si>
    <t>544451270</t>
  </si>
  <si>
    <t>93</t>
  </si>
  <si>
    <t>1813969249</t>
  </si>
  <si>
    <t>(0,04*2,045+0,06*2,045)*2 "plocha jedné latě" *24</t>
  </si>
  <si>
    <t>D - Rohový profil celkem 4ks</t>
  </si>
  <si>
    <t>304431211</t>
  </si>
  <si>
    <t>0,0032*2,045*4</t>
  </si>
  <si>
    <t>-1879893283</t>
  </si>
  <si>
    <t>0,06*2,045*4</t>
  </si>
  <si>
    <t>-1565092431</t>
  </si>
  <si>
    <t>612211050</t>
  </si>
  <si>
    <t>hranol konstrukční masivní smrk 60 x 60 x 5000 mm</t>
  </si>
  <si>
    <t>1904783814</t>
  </si>
  <si>
    <t>2,045*4</t>
  </si>
  <si>
    <t>1864416406</t>
  </si>
  <si>
    <t>0,48*4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</si>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</sst>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3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28" fillId="3" borderId="0" xfId="1" applyFont="1" applyFill="1" applyAlignment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0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4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4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5" fillId="0" borderId="0" xfId="0" applyFont="1" applyBorder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8" fillId="3" borderId="0" xfId="1" applyFont="1" applyFill="1" applyAlignment="1">
      <alignment vertical="center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352"/>
      <c r="AS2" s="352"/>
      <c r="AT2" s="352"/>
      <c r="AU2" s="352"/>
      <c r="AV2" s="352"/>
      <c r="AW2" s="352"/>
      <c r="AX2" s="352"/>
      <c r="AY2" s="352"/>
      <c r="AZ2" s="352"/>
      <c r="BA2" s="352"/>
      <c r="BB2" s="352"/>
      <c r="BC2" s="352"/>
      <c r="BD2" s="352"/>
      <c r="BE2" s="352"/>
      <c r="BS2" s="21" t="s">
        <v>8</v>
      </c>
      <c r="BT2" s="21" t="s">
        <v>9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50000000000003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5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17" t="s">
        <v>16</v>
      </c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8"/>
      <c r="AL5" s="318"/>
      <c r="AM5" s="318"/>
      <c r="AN5" s="318"/>
      <c r="AO5" s="318"/>
      <c r="AP5" s="26"/>
      <c r="AQ5" s="28"/>
      <c r="BE5" s="315" t="s">
        <v>17</v>
      </c>
      <c r="BS5" s="21" t="s">
        <v>8</v>
      </c>
    </row>
    <row r="6" spans="1:74" ht="36.950000000000003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19" t="s">
        <v>19</v>
      </c>
      <c r="L6" s="318"/>
      <c r="M6" s="318"/>
      <c r="N6" s="318"/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8"/>
      <c r="Z6" s="318"/>
      <c r="AA6" s="318"/>
      <c r="AB6" s="318"/>
      <c r="AC6" s="318"/>
      <c r="AD6" s="318"/>
      <c r="AE6" s="318"/>
      <c r="AF6" s="318"/>
      <c r="AG6" s="318"/>
      <c r="AH6" s="318"/>
      <c r="AI6" s="318"/>
      <c r="AJ6" s="318"/>
      <c r="AK6" s="318"/>
      <c r="AL6" s="318"/>
      <c r="AM6" s="318"/>
      <c r="AN6" s="318"/>
      <c r="AO6" s="318"/>
      <c r="AP6" s="26"/>
      <c r="AQ6" s="28"/>
      <c r="BE6" s="316"/>
      <c r="BS6" s="21" t="s">
        <v>8</v>
      </c>
    </row>
    <row r="7" spans="1:74" ht="14.45" customHeight="1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21</v>
      </c>
      <c r="AO7" s="26"/>
      <c r="AP7" s="26"/>
      <c r="AQ7" s="28"/>
      <c r="BE7" s="316"/>
      <c r="BS7" s="21" t="s">
        <v>8</v>
      </c>
    </row>
    <row r="8" spans="1:74" ht="14.45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316"/>
      <c r="BS8" s="21" t="s">
        <v>8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16"/>
      <c r="BS9" s="21" t="s">
        <v>8</v>
      </c>
    </row>
    <row r="10" spans="1:74" ht="14.45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29</v>
      </c>
      <c r="AO10" s="26"/>
      <c r="AP10" s="26"/>
      <c r="AQ10" s="28"/>
      <c r="BE10" s="316"/>
      <c r="BS10" s="21" t="s">
        <v>8</v>
      </c>
    </row>
    <row r="11" spans="1:74" ht="18.399999999999999" customHeight="1">
      <c r="B11" s="25"/>
      <c r="C11" s="26"/>
      <c r="D11" s="26"/>
      <c r="E11" s="32" t="s">
        <v>30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31</v>
      </c>
      <c r="AL11" s="26"/>
      <c r="AM11" s="26"/>
      <c r="AN11" s="32" t="s">
        <v>21</v>
      </c>
      <c r="AO11" s="26"/>
      <c r="AP11" s="26"/>
      <c r="AQ11" s="28"/>
      <c r="BE11" s="316"/>
      <c r="BS11" s="21" t="s">
        <v>8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16"/>
      <c r="BS12" s="21" t="s">
        <v>8</v>
      </c>
    </row>
    <row r="13" spans="1:74" ht="14.45" customHeight="1">
      <c r="B13" s="25"/>
      <c r="C13" s="26"/>
      <c r="D13" s="34" t="s">
        <v>32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33</v>
      </c>
      <c r="AO13" s="26"/>
      <c r="AP13" s="26"/>
      <c r="AQ13" s="28"/>
      <c r="BE13" s="316"/>
      <c r="BS13" s="21" t="s">
        <v>8</v>
      </c>
    </row>
    <row r="14" spans="1:74">
      <c r="B14" s="25"/>
      <c r="C14" s="26"/>
      <c r="D14" s="26"/>
      <c r="E14" s="320" t="s">
        <v>33</v>
      </c>
      <c r="F14" s="321"/>
      <c r="G14" s="321"/>
      <c r="H14" s="321"/>
      <c r="I14" s="321"/>
      <c r="J14" s="321"/>
      <c r="K14" s="321"/>
      <c r="L14" s="321"/>
      <c r="M14" s="321"/>
      <c r="N14" s="321"/>
      <c r="O14" s="321"/>
      <c r="P14" s="321"/>
      <c r="Q14" s="321"/>
      <c r="R14" s="321"/>
      <c r="S14" s="321"/>
      <c r="T14" s="321"/>
      <c r="U14" s="321"/>
      <c r="V14" s="321"/>
      <c r="W14" s="321"/>
      <c r="X14" s="321"/>
      <c r="Y14" s="321"/>
      <c r="Z14" s="321"/>
      <c r="AA14" s="321"/>
      <c r="AB14" s="321"/>
      <c r="AC14" s="321"/>
      <c r="AD14" s="321"/>
      <c r="AE14" s="321"/>
      <c r="AF14" s="321"/>
      <c r="AG14" s="321"/>
      <c r="AH14" s="321"/>
      <c r="AI14" s="321"/>
      <c r="AJ14" s="321"/>
      <c r="AK14" s="34" t="s">
        <v>31</v>
      </c>
      <c r="AL14" s="26"/>
      <c r="AM14" s="26"/>
      <c r="AN14" s="36" t="s">
        <v>33</v>
      </c>
      <c r="AO14" s="26"/>
      <c r="AP14" s="26"/>
      <c r="AQ14" s="28"/>
      <c r="BE14" s="316"/>
      <c r="BS14" s="21" t="s">
        <v>8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16"/>
      <c r="BS15" s="21" t="s">
        <v>6</v>
      </c>
    </row>
    <row r="16" spans="1:74" ht="14.45" customHeight="1">
      <c r="B16" s="25"/>
      <c r="C16" s="26"/>
      <c r="D16" s="34" t="s">
        <v>34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35</v>
      </c>
      <c r="AO16" s="26"/>
      <c r="AP16" s="26"/>
      <c r="AQ16" s="28"/>
      <c r="BE16" s="316"/>
      <c r="BS16" s="21" t="s">
        <v>6</v>
      </c>
    </row>
    <row r="17" spans="2:71" ht="18.399999999999999" customHeight="1">
      <c r="B17" s="25"/>
      <c r="C17" s="26"/>
      <c r="D17" s="26"/>
      <c r="E17" s="32" t="s">
        <v>36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31</v>
      </c>
      <c r="AL17" s="26"/>
      <c r="AM17" s="26"/>
      <c r="AN17" s="32" t="s">
        <v>21</v>
      </c>
      <c r="AO17" s="26"/>
      <c r="AP17" s="26"/>
      <c r="AQ17" s="28"/>
      <c r="BE17" s="316"/>
      <c r="BS17" s="21" t="s">
        <v>37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16"/>
      <c r="BS18" s="21" t="s">
        <v>8</v>
      </c>
    </row>
    <row r="19" spans="2:71" ht="14.45" customHeight="1">
      <c r="B19" s="25"/>
      <c r="C19" s="26"/>
      <c r="D19" s="34" t="s">
        <v>38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16"/>
      <c r="BS19" s="21" t="s">
        <v>8</v>
      </c>
    </row>
    <row r="20" spans="2:71" ht="22.5" customHeight="1">
      <c r="B20" s="25"/>
      <c r="C20" s="26"/>
      <c r="D20" s="26"/>
      <c r="E20" s="322" t="s">
        <v>21</v>
      </c>
      <c r="F20" s="322"/>
      <c r="G20" s="322"/>
      <c r="H20" s="322"/>
      <c r="I20" s="322"/>
      <c r="J20" s="322"/>
      <c r="K20" s="322"/>
      <c r="L20" s="322"/>
      <c r="M20" s="322"/>
      <c r="N20" s="322"/>
      <c r="O20" s="322"/>
      <c r="P20" s="322"/>
      <c r="Q20" s="322"/>
      <c r="R20" s="322"/>
      <c r="S20" s="322"/>
      <c r="T20" s="322"/>
      <c r="U20" s="322"/>
      <c r="V20" s="322"/>
      <c r="W20" s="322"/>
      <c r="X20" s="322"/>
      <c r="Y20" s="322"/>
      <c r="Z20" s="322"/>
      <c r="AA20" s="322"/>
      <c r="AB20" s="322"/>
      <c r="AC20" s="322"/>
      <c r="AD20" s="322"/>
      <c r="AE20" s="322"/>
      <c r="AF20" s="322"/>
      <c r="AG20" s="322"/>
      <c r="AH20" s="322"/>
      <c r="AI20" s="322"/>
      <c r="AJ20" s="322"/>
      <c r="AK20" s="322"/>
      <c r="AL20" s="322"/>
      <c r="AM20" s="322"/>
      <c r="AN20" s="322"/>
      <c r="AO20" s="26"/>
      <c r="AP20" s="26"/>
      <c r="AQ20" s="28"/>
      <c r="BE20" s="316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16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316"/>
    </row>
    <row r="23" spans="2:71" s="1" customFormat="1" ht="25.9" customHeight="1">
      <c r="B23" s="38"/>
      <c r="C23" s="39"/>
      <c r="D23" s="40" t="s">
        <v>39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23">
        <f>ROUND(AG51,2)</f>
        <v>0</v>
      </c>
      <c r="AL23" s="324"/>
      <c r="AM23" s="324"/>
      <c r="AN23" s="324"/>
      <c r="AO23" s="324"/>
      <c r="AP23" s="39"/>
      <c r="AQ23" s="42"/>
      <c r="BE23" s="316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16"/>
    </row>
    <row r="25" spans="2:71" s="1" customFormat="1" ht="13.5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25" t="s">
        <v>40</v>
      </c>
      <c r="M25" s="325"/>
      <c r="N25" s="325"/>
      <c r="O25" s="325"/>
      <c r="P25" s="39"/>
      <c r="Q25" s="39"/>
      <c r="R25" s="39"/>
      <c r="S25" s="39"/>
      <c r="T25" s="39"/>
      <c r="U25" s="39"/>
      <c r="V25" s="39"/>
      <c r="W25" s="325" t="s">
        <v>41</v>
      </c>
      <c r="X25" s="325"/>
      <c r="Y25" s="325"/>
      <c r="Z25" s="325"/>
      <c r="AA25" s="325"/>
      <c r="AB25" s="325"/>
      <c r="AC25" s="325"/>
      <c r="AD25" s="325"/>
      <c r="AE25" s="325"/>
      <c r="AF25" s="39"/>
      <c r="AG25" s="39"/>
      <c r="AH25" s="39"/>
      <c r="AI25" s="39"/>
      <c r="AJ25" s="39"/>
      <c r="AK25" s="325" t="s">
        <v>42</v>
      </c>
      <c r="AL25" s="325"/>
      <c r="AM25" s="325"/>
      <c r="AN25" s="325"/>
      <c r="AO25" s="325"/>
      <c r="AP25" s="39"/>
      <c r="AQ25" s="42"/>
      <c r="BE25" s="316"/>
    </row>
    <row r="26" spans="2:71" s="2" customFormat="1" ht="14.45" customHeight="1">
      <c r="B26" s="44"/>
      <c r="C26" s="45"/>
      <c r="D26" s="46" t="s">
        <v>43</v>
      </c>
      <c r="E26" s="45"/>
      <c r="F26" s="46" t="s">
        <v>44</v>
      </c>
      <c r="G26" s="45"/>
      <c r="H26" s="45"/>
      <c r="I26" s="45"/>
      <c r="J26" s="45"/>
      <c r="K26" s="45"/>
      <c r="L26" s="326">
        <v>0.21</v>
      </c>
      <c r="M26" s="327"/>
      <c r="N26" s="327"/>
      <c r="O26" s="327"/>
      <c r="P26" s="45"/>
      <c r="Q26" s="45"/>
      <c r="R26" s="45"/>
      <c r="S26" s="45"/>
      <c r="T26" s="45"/>
      <c r="U26" s="45"/>
      <c r="V26" s="45"/>
      <c r="W26" s="328">
        <f>ROUND(AZ51,2)</f>
        <v>0</v>
      </c>
      <c r="X26" s="327"/>
      <c r="Y26" s="327"/>
      <c r="Z26" s="327"/>
      <c r="AA26" s="327"/>
      <c r="AB26" s="327"/>
      <c r="AC26" s="327"/>
      <c r="AD26" s="327"/>
      <c r="AE26" s="327"/>
      <c r="AF26" s="45"/>
      <c r="AG26" s="45"/>
      <c r="AH26" s="45"/>
      <c r="AI26" s="45"/>
      <c r="AJ26" s="45"/>
      <c r="AK26" s="328">
        <f>ROUND(AV51,2)</f>
        <v>0</v>
      </c>
      <c r="AL26" s="327"/>
      <c r="AM26" s="327"/>
      <c r="AN26" s="327"/>
      <c r="AO26" s="327"/>
      <c r="AP26" s="45"/>
      <c r="AQ26" s="47"/>
      <c r="BE26" s="316"/>
    </row>
    <row r="27" spans="2:71" s="2" customFormat="1" ht="14.45" customHeight="1">
      <c r="B27" s="44"/>
      <c r="C27" s="45"/>
      <c r="D27" s="45"/>
      <c r="E27" s="45"/>
      <c r="F27" s="46" t="s">
        <v>45</v>
      </c>
      <c r="G27" s="45"/>
      <c r="H27" s="45"/>
      <c r="I27" s="45"/>
      <c r="J27" s="45"/>
      <c r="K27" s="45"/>
      <c r="L27" s="326">
        <v>0.15</v>
      </c>
      <c r="M27" s="327"/>
      <c r="N27" s="327"/>
      <c r="O27" s="327"/>
      <c r="P27" s="45"/>
      <c r="Q27" s="45"/>
      <c r="R27" s="45"/>
      <c r="S27" s="45"/>
      <c r="T27" s="45"/>
      <c r="U27" s="45"/>
      <c r="V27" s="45"/>
      <c r="W27" s="328">
        <f>ROUND(BA51,2)</f>
        <v>0</v>
      </c>
      <c r="X27" s="327"/>
      <c r="Y27" s="327"/>
      <c r="Z27" s="327"/>
      <c r="AA27" s="327"/>
      <c r="AB27" s="327"/>
      <c r="AC27" s="327"/>
      <c r="AD27" s="327"/>
      <c r="AE27" s="327"/>
      <c r="AF27" s="45"/>
      <c r="AG27" s="45"/>
      <c r="AH27" s="45"/>
      <c r="AI27" s="45"/>
      <c r="AJ27" s="45"/>
      <c r="AK27" s="328">
        <f>ROUND(AW51,2)</f>
        <v>0</v>
      </c>
      <c r="AL27" s="327"/>
      <c r="AM27" s="327"/>
      <c r="AN27" s="327"/>
      <c r="AO27" s="327"/>
      <c r="AP27" s="45"/>
      <c r="AQ27" s="47"/>
      <c r="BE27" s="316"/>
    </row>
    <row r="28" spans="2:71" s="2" customFormat="1" ht="14.45" hidden="1" customHeight="1">
      <c r="B28" s="44"/>
      <c r="C28" s="45"/>
      <c r="D28" s="45"/>
      <c r="E28" s="45"/>
      <c r="F28" s="46" t="s">
        <v>46</v>
      </c>
      <c r="G28" s="45"/>
      <c r="H28" s="45"/>
      <c r="I28" s="45"/>
      <c r="J28" s="45"/>
      <c r="K28" s="45"/>
      <c r="L28" s="326">
        <v>0.21</v>
      </c>
      <c r="M28" s="327"/>
      <c r="N28" s="327"/>
      <c r="O28" s="327"/>
      <c r="P28" s="45"/>
      <c r="Q28" s="45"/>
      <c r="R28" s="45"/>
      <c r="S28" s="45"/>
      <c r="T28" s="45"/>
      <c r="U28" s="45"/>
      <c r="V28" s="45"/>
      <c r="W28" s="328">
        <f>ROUND(BB51,2)</f>
        <v>0</v>
      </c>
      <c r="X28" s="327"/>
      <c r="Y28" s="327"/>
      <c r="Z28" s="327"/>
      <c r="AA28" s="327"/>
      <c r="AB28" s="327"/>
      <c r="AC28" s="327"/>
      <c r="AD28" s="327"/>
      <c r="AE28" s="327"/>
      <c r="AF28" s="45"/>
      <c r="AG28" s="45"/>
      <c r="AH28" s="45"/>
      <c r="AI28" s="45"/>
      <c r="AJ28" s="45"/>
      <c r="AK28" s="328">
        <v>0</v>
      </c>
      <c r="AL28" s="327"/>
      <c r="AM28" s="327"/>
      <c r="AN28" s="327"/>
      <c r="AO28" s="327"/>
      <c r="AP28" s="45"/>
      <c r="AQ28" s="47"/>
      <c r="BE28" s="316"/>
    </row>
    <row r="29" spans="2:71" s="2" customFormat="1" ht="14.45" hidden="1" customHeight="1">
      <c r="B29" s="44"/>
      <c r="C29" s="45"/>
      <c r="D29" s="45"/>
      <c r="E29" s="45"/>
      <c r="F29" s="46" t="s">
        <v>47</v>
      </c>
      <c r="G29" s="45"/>
      <c r="H29" s="45"/>
      <c r="I29" s="45"/>
      <c r="J29" s="45"/>
      <c r="K29" s="45"/>
      <c r="L29" s="326">
        <v>0.15</v>
      </c>
      <c r="M29" s="327"/>
      <c r="N29" s="327"/>
      <c r="O29" s="327"/>
      <c r="P29" s="45"/>
      <c r="Q29" s="45"/>
      <c r="R29" s="45"/>
      <c r="S29" s="45"/>
      <c r="T29" s="45"/>
      <c r="U29" s="45"/>
      <c r="V29" s="45"/>
      <c r="W29" s="328">
        <f>ROUND(BC51,2)</f>
        <v>0</v>
      </c>
      <c r="X29" s="327"/>
      <c r="Y29" s="327"/>
      <c r="Z29" s="327"/>
      <c r="AA29" s="327"/>
      <c r="AB29" s="327"/>
      <c r="AC29" s="327"/>
      <c r="AD29" s="327"/>
      <c r="AE29" s="327"/>
      <c r="AF29" s="45"/>
      <c r="AG29" s="45"/>
      <c r="AH29" s="45"/>
      <c r="AI29" s="45"/>
      <c r="AJ29" s="45"/>
      <c r="AK29" s="328">
        <v>0</v>
      </c>
      <c r="AL29" s="327"/>
      <c r="AM29" s="327"/>
      <c r="AN29" s="327"/>
      <c r="AO29" s="327"/>
      <c r="AP29" s="45"/>
      <c r="AQ29" s="47"/>
      <c r="BE29" s="316"/>
    </row>
    <row r="30" spans="2:71" s="2" customFormat="1" ht="14.45" hidden="1" customHeight="1">
      <c r="B30" s="44"/>
      <c r="C30" s="45"/>
      <c r="D30" s="45"/>
      <c r="E30" s="45"/>
      <c r="F30" s="46" t="s">
        <v>48</v>
      </c>
      <c r="G30" s="45"/>
      <c r="H30" s="45"/>
      <c r="I30" s="45"/>
      <c r="J30" s="45"/>
      <c r="K30" s="45"/>
      <c r="L30" s="326">
        <v>0</v>
      </c>
      <c r="M30" s="327"/>
      <c r="N30" s="327"/>
      <c r="O30" s="327"/>
      <c r="P30" s="45"/>
      <c r="Q30" s="45"/>
      <c r="R30" s="45"/>
      <c r="S30" s="45"/>
      <c r="T30" s="45"/>
      <c r="U30" s="45"/>
      <c r="V30" s="45"/>
      <c r="W30" s="328">
        <f>ROUND(BD51,2)</f>
        <v>0</v>
      </c>
      <c r="X30" s="327"/>
      <c r="Y30" s="327"/>
      <c r="Z30" s="327"/>
      <c r="AA30" s="327"/>
      <c r="AB30" s="327"/>
      <c r="AC30" s="327"/>
      <c r="AD30" s="327"/>
      <c r="AE30" s="327"/>
      <c r="AF30" s="45"/>
      <c r="AG30" s="45"/>
      <c r="AH30" s="45"/>
      <c r="AI30" s="45"/>
      <c r="AJ30" s="45"/>
      <c r="AK30" s="328">
        <v>0</v>
      </c>
      <c r="AL30" s="327"/>
      <c r="AM30" s="327"/>
      <c r="AN30" s="327"/>
      <c r="AO30" s="327"/>
      <c r="AP30" s="45"/>
      <c r="AQ30" s="47"/>
      <c r="BE30" s="316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16"/>
    </row>
    <row r="32" spans="2:71" s="1" customFormat="1" ht="25.9" customHeight="1">
      <c r="B32" s="38"/>
      <c r="C32" s="48"/>
      <c r="D32" s="49" t="s">
        <v>49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50</v>
      </c>
      <c r="U32" s="50"/>
      <c r="V32" s="50"/>
      <c r="W32" s="50"/>
      <c r="X32" s="329" t="s">
        <v>51</v>
      </c>
      <c r="Y32" s="330"/>
      <c r="Z32" s="330"/>
      <c r="AA32" s="330"/>
      <c r="AB32" s="330"/>
      <c r="AC32" s="50"/>
      <c r="AD32" s="50"/>
      <c r="AE32" s="50"/>
      <c r="AF32" s="50"/>
      <c r="AG32" s="50"/>
      <c r="AH32" s="50"/>
      <c r="AI32" s="50"/>
      <c r="AJ32" s="50"/>
      <c r="AK32" s="331">
        <f>SUM(AK23:AK30)</f>
        <v>0</v>
      </c>
      <c r="AL32" s="330"/>
      <c r="AM32" s="330"/>
      <c r="AN32" s="330"/>
      <c r="AO32" s="332"/>
      <c r="AP32" s="48"/>
      <c r="AQ32" s="52"/>
      <c r="BE32" s="316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50000000000003" customHeight="1">
      <c r="B39" s="38"/>
      <c r="C39" s="59" t="s">
        <v>52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5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5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0001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50000000000003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333" t="str">
        <f>K6</f>
        <v>Kontejnerové stání, Bezručova</v>
      </c>
      <c r="M42" s="334"/>
      <c r="N42" s="334"/>
      <c r="O42" s="334"/>
      <c r="P42" s="334"/>
      <c r="Q42" s="334"/>
      <c r="R42" s="334"/>
      <c r="S42" s="334"/>
      <c r="T42" s="334"/>
      <c r="U42" s="334"/>
      <c r="V42" s="334"/>
      <c r="W42" s="334"/>
      <c r="X42" s="334"/>
      <c r="Y42" s="334"/>
      <c r="Z42" s="334"/>
      <c r="AA42" s="334"/>
      <c r="AB42" s="334"/>
      <c r="AC42" s="334"/>
      <c r="AD42" s="334"/>
      <c r="AE42" s="334"/>
      <c r="AF42" s="334"/>
      <c r="AG42" s="334"/>
      <c r="AH42" s="334"/>
      <c r="AI42" s="334"/>
      <c r="AJ42" s="334"/>
      <c r="AK42" s="334"/>
      <c r="AL42" s="334"/>
      <c r="AM42" s="334"/>
      <c r="AN42" s="334"/>
      <c r="AO42" s="334"/>
      <c r="AP42" s="67"/>
      <c r="AQ42" s="67"/>
      <c r="AR42" s="68"/>
    </row>
    <row r="43" spans="2:56" s="1" customFormat="1" ht="6.95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>
      <c r="B44" s="38"/>
      <c r="C44" s="62" t="s">
        <v>23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>Kolín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25</v>
      </c>
      <c r="AJ44" s="60"/>
      <c r="AK44" s="60"/>
      <c r="AL44" s="60"/>
      <c r="AM44" s="335" t="str">
        <f>IF(AN8= "","",AN8)</f>
        <v>3.5.2017</v>
      </c>
      <c r="AN44" s="335"/>
      <c r="AO44" s="60"/>
      <c r="AP44" s="60"/>
      <c r="AQ44" s="60"/>
      <c r="AR44" s="58"/>
    </row>
    <row r="45" spans="2:56" s="1" customFormat="1" ht="6.95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>
      <c r="B46" s="38"/>
      <c r="C46" s="62" t="s">
        <v>27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>Město Kolín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34</v>
      </c>
      <c r="AJ46" s="60"/>
      <c r="AK46" s="60"/>
      <c r="AL46" s="60"/>
      <c r="AM46" s="336" t="str">
        <f>IF(E17="","",E17)</f>
        <v>Dondesign s.r.o.</v>
      </c>
      <c r="AN46" s="336"/>
      <c r="AO46" s="336"/>
      <c r="AP46" s="336"/>
      <c r="AQ46" s="60"/>
      <c r="AR46" s="58"/>
      <c r="AS46" s="337" t="s">
        <v>53</v>
      </c>
      <c r="AT46" s="338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>
      <c r="B47" s="38"/>
      <c r="C47" s="62" t="s">
        <v>32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39"/>
      <c r="AT47" s="340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9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41"/>
      <c r="AT48" s="342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43" t="s">
        <v>54</v>
      </c>
      <c r="D49" s="344"/>
      <c r="E49" s="344"/>
      <c r="F49" s="344"/>
      <c r="G49" s="344"/>
      <c r="H49" s="76"/>
      <c r="I49" s="345" t="s">
        <v>55</v>
      </c>
      <c r="J49" s="344"/>
      <c r="K49" s="344"/>
      <c r="L49" s="344"/>
      <c r="M49" s="344"/>
      <c r="N49" s="344"/>
      <c r="O49" s="344"/>
      <c r="P49" s="344"/>
      <c r="Q49" s="344"/>
      <c r="R49" s="344"/>
      <c r="S49" s="344"/>
      <c r="T49" s="344"/>
      <c r="U49" s="344"/>
      <c r="V49" s="344"/>
      <c r="W49" s="344"/>
      <c r="X49" s="344"/>
      <c r="Y49" s="344"/>
      <c r="Z49" s="344"/>
      <c r="AA49" s="344"/>
      <c r="AB49" s="344"/>
      <c r="AC49" s="344"/>
      <c r="AD49" s="344"/>
      <c r="AE49" s="344"/>
      <c r="AF49" s="344"/>
      <c r="AG49" s="346" t="s">
        <v>56</v>
      </c>
      <c r="AH49" s="344"/>
      <c r="AI49" s="344"/>
      <c r="AJ49" s="344"/>
      <c r="AK49" s="344"/>
      <c r="AL49" s="344"/>
      <c r="AM49" s="344"/>
      <c r="AN49" s="345" t="s">
        <v>57</v>
      </c>
      <c r="AO49" s="344"/>
      <c r="AP49" s="344"/>
      <c r="AQ49" s="77" t="s">
        <v>58</v>
      </c>
      <c r="AR49" s="58"/>
      <c r="AS49" s="78" t="s">
        <v>59</v>
      </c>
      <c r="AT49" s="79" t="s">
        <v>60</v>
      </c>
      <c r="AU49" s="79" t="s">
        <v>61</v>
      </c>
      <c r="AV49" s="79" t="s">
        <v>62</v>
      </c>
      <c r="AW49" s="79" t="s">
        <v>63</v>
      </c>
      <c r="AX49" s="79" t="s">
        <v>64</v>
      </c>
      <c r="AY49" s="79" t="s">
        <v>65</v>
      </c>
      <c r="AZ49" s="79" t="s">
        <v>66</v>
      </c>
      <c r="BA49" s="79" t="s">
        <v>67</v>
      </c>
      <c r="BB49" s="79" t="s">
        <v>68</v>
      </c>
      <c r="BC49" s="79" t="s">
        <v>69</v>
      </c>
      <c r="BD49" s="80" t="s">
        <v>70</v>
      </c>
    </row>
    <row r="50" spans="1:91" s="1" customFormat="1" ht="10.9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50000000000003" customHeight="1">
      <c r="B51" s="65"/>
      <c r="C51" s="84" t="s">
        <v>71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50">
        <f>ROUND(SUM(AG52:AG56),2)</f>
        <v>0</v>
      </c>
      <c r="AH51" s="350"/>
      <c r="AI51" s="350"/>
      <c r="AJ51" s="350"/>
      <c r="AK51" s="350"/>
      <c r="AL51" s="350"/>
      <c r="AM51" s="350"/>
      <c r="AN51" s="351">
        <f t="shared" ref="AN51:AN56" si="0">SUM(AG51,AT51)</f>
        <v>0</v>
      </c>
      <c r="AO51" s="351"/>
      <c r="AP51" s="351"/>
      <c r="AQ51" s="86" t="s">
        <v>21</v>
      </c>
      <c r="AR51" s="68"/>
      <c r="AS51" s="87">
        <f>ROUND(SUM(AS52:AS56),2)</f>
        <v>0</v>
      </c>
      <c r="AT51" s="88">
        <f t="shared" ref="AT51:AT56" si="1">ROUND(SUM(AV51:AW51),2)</f>
        <v>0</v>
      </c>
      <c r="AU51" s="89">
        <f>ROUND(SUM(AU52:AU56),5)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ROUND(SUM(AZ52:AZ56),2)</f>
        <v>0</v>
      </c>
      <c r="BA51" s="88">
        <f>ROUND(SUM(BA52:BA56),2)</f>
        <v>0</v>
      </c>
      <c r="BB51" s="88">
        <f>ROUND(SUM(BB52:BB56),2)</f>
        <v>0</v>
      </c>
      <c r="BC51" s="88">
        <f>ROUND(SUM(BC52:BC56),2)</f>
        <v>0</v>
      </c>
      <c r="BD51" s="90">
        <f>ROUND(SUM(BD52:BD56),2)</f>
        <v>0</v>
      </c>
      <c r="BS51" s="91" t="s">
        <v>72</v>
      </c>
      <c r="BT51" s="91" t="s">
        <v>73</v>
      </c>
      <c r="BV51" s="91" t="s">
        <v>74</v>
      </c>
      <c r="BW51" s="91" t="s">
        <v>7</v>
      </c>
      <c r="BX51" s="91" t="s">
        <v>75</v>
      </c>
      <c r="CL51" s="91" t="s">
        <v>21</v>
      </c>
    </row>
    <row r="52" spans="1:91" s="5" customFormat="1" ht="22.5" customHeight="1">
      <c r="A52" s="92" t="s">
        <v>76</v>
      </c>
      <c r="B52" s="93"/>
      <c r="C52" s="94"/>
      <c r="D52" s="349" t="s">
        <v>16</v>
      </c>
      <c r="E52" s="349"/>
      <c r="F52" s="349"/>
      <c r="G52" s="349"/>
      <c r="H52" s="349"/>
      <c r="I52" s="95"/>
      <c r="J52" s="349" t="s">
        <v>19</v>
      </c>
      <c r="K52" s="349"/>
      <c r="L52" s="349"/>
      <c r="M52" s="349"/>
      <c r="N52" s="349"/>
      <c r="O52" s="349"/>
      <c r="P52" s="349"/>
      <c r="Q52" s="349"/>
      <c r="R52" s="349"/>
      <c r="S52" s="349"/>
      <c r="T52" s="349"/>
      <c r="U52" s="349"/>
      <c r="V52" s="349"/>
      <c r="W52" s="349"/>
      <c r="X52" s="349"/>
      <c r="Y52" s="349"/>
      <c r="Z52" s="349"/>
      <c r="AA52" s="349"/>
      <c r="AB52" s="349"/>
      <c r="AC52" s="349"/>
      <c r="AD52" s="349"/>
      <c r="AE52" s="349"/>
      <c r="AF52" s="349"/>
      <c r="AG52" s="347">
        <f>'0001 - Kontejnerové stání...'!J25</f>
        <v>0</v>
      </c>
      <c r="AH52" s="348"/>
      <c r="AI52" s="348"/>
      <c r="AJ52" s="348"/>
      <c r="AK52" s="348"/>
      <c r="AL52" s="348"/>
      <c r="AM52" s="348"/>
      <c r="AN52" s="347">
        <f t="shared" si="0"/>
        <v>0</v>
      </c>
      <c r="AO52" s="348"/>
      <c r="AP52" s="348"/>
      <c r="AQ52" s="96" t="s">
        <v>77</v>
      </c>
      <c r="AR52" s="97"/>
      <c r="AS52" s="98">
        <v>0</v>
      </c>
      <c r="AT52" s="99">
        <f t="shared" si="1"/>
        <v>0</v>
      </c>
      <c r="AU52" s="100">
        <f>'0001 - Kontejnerové stání...'!P76</f>
        <v>0</v>
      </c>
      <c r="AV52" s="99">
        <f>'0001 - Kontejnerové stání...'!J28</f>
        <v>0</v>
      </c>
      <c r="AW52" s="99">
        <f>'0001 - Kontejnerové stání...'!J29</f>
        <v>0</v>
      </c>
      <c r="AX52" s="99">
        <f>'0001 - Kontejnerové stání...'!J30</f>
        <v>0</v>
      </c>
      <c r="AY52" s="99">
        <f>'0001 - Kontejnerové stání...'!J31</f>
        <v>0</v>
      </c>
      <c r="AZ52" s="99">
        <f>'0001 - Kontejnerové stání...'!F28</f>
        <v>0</v>
      </c>
      <c r="BA52" s="99">
        <f>'0001 - Kontejnerové stání...'!F29</f>
        <v>0</v>
      </c>
      <c r="BB52" s="99">
        <f>'0001 - Kontejnerové stání...'!F30</f>
        <v>0</v>
      </c>
      <c r="BC52" s="99">
        <f>'0001 - Kontejnerové stání...'!F31</f>
        <v>0</v>
      </c>
      <c r="BD52" s="101">
        <f>'0001 - Kontejnerové stání...'!F32</f>
        <v>0</v>
      </c>
      <c r="BT52" s="102" t="s">
        <v>78</v>
      </c>
      <c r="BU52" s="102" t="s">
        <v>79</v>
      </c>
      <c r="BV52" s="102" t="s">
        <v>74</v>
      </c>
      <c r="BW52" s="102" t="s">
        <v>7</v>
      </c>
      <c r="BX52" s="102" t="s">
        <v>75</v>
      </c>
      <c r="CL52" s="102" t="s">
        <v>21</v>
      </c>
    </row>
    <row r="53" spans="1:91" s="5" customFormat="1" ht="22.5" customHeight="1">
      <c r="A53" s="92" t="s">
        <v>76</v>
      </c>
      <c r="B53" s="93"/>
      <c r="C53" s="94"/>
      <c r="D53" s="349" t="s">
        <v>80</v>
      </c>
      <c r="E53" s="349"/>
      <c r="F53" s="349"/>
      <c r="G53" s="349"/>
      <c r="H53" s="349"/>
      <c r="I53" s="95"/>
      <c r="J53" s="349" t="s">
        <v>81</v>
      </c>
      <c r="K53" s="349"/>
      <c r="L53" s="349"/>
      <c r="M53" s="349"/>
      <c r="N53" s="349"/>
      <c r="O53" s="349"/>
      <c r="P53" s="349"/>
      <c r="Q53" s="349"/>
      <c r="R53" s="349"/>
      <c r="S53" s="349"/>
      <c r="T53" s="349"/>
      <c r="U53" s="349"/>
      <c r="V53" s="349"/>
      <c r="W53" s="349"/>
      <c r="X53" s="349"/>
      <c r="Y53" s="349"/>
      <c r="Z53" s="349"/>
      <c r="AA53" s="349"/>
      <c r="AB53" s="349"/>
      <c r="AC53" s="349"/>
      <c r="AD53" s="349"/>
      <c r="AE53" s="349"/>
      <c r="AF53" s="349"/>
      <c r="AG53" s="347">
        <f>'B - Variabilní panel celk...'!J27</f>
        <v>0</v>
      </c>
      <c r="AH53" s="348"/>
      <c r="AI53" s="348"/>
      <c r="AJ53" s="348"/>
      <c r="AK53" s="348"/>
      <c r="AL53" s="348"/>
      <c r="AM53" s="348"/>
      <c r="AN53" s="347">
        <f t="shared" si="0"/>
        <v>0</v>
      </c>
      <c r="AO53" s="348"/>
      <c r="AP53" s="348"/>
      <c r="AQ53" s="96" t="s">
        <v>77</v>
      </c>
      <c r="AR53" s="97"/>
      <c r="AS53" s="98">
        <v>0</v>
      </c>
      <c r="AT53" s="99">
        <f t="shared" si="1"/>
        <v>0</v>
      </c>
      <c r="AU53" s="100">
        <f>'B - Variabilní panel celk...'!P85</f>
        <v>0</v>
      </c>
      <c r="AV53" s="99">
        <f>'B - Variabilní panel celk...'!J30</f>
        <v>0</v>
      </c>
      <c r="AW53" s="99">
        <f>'B - Variabilní panel celk...'!J31</f>
        <v>0</v>
      </c>
      <c r="AX53" s="99">
        <f>'B - Variabilní panel celk...'!J32</f>
        <v>0</v>
      </c>
      <c r="AY53" s="99">
        <f>'B - Variabilní panel celk...'!J33</f>
        <v>0</v>
      </c>
      <c r="AZ53" s="99">
        <f>'B - Variabilní panel celk...'!F30</f>
        <v>0</v>
      </c>
      <c r="BA53" s="99">
        <f>'B - Variabilní panel celk...'!F31</f>
        <v>0</v>
      </c>
      <c r="BB53" s="99">
        <f>'B - Variabilní panel celk...'!F32</f>
        <v>0</v>
      </c>
      <c r="BC53" s="99">
        <f>'B - Variabilní panel celk...'!F33</f>
        <v>0</v>
      </c>
      <c r="BD53" s="101">
        <f>'B - Variabilní panel celk...'!F34</f>
        <v>0</v>
      </c>
      <c r="BT53" s="102" t="s">
        <v>78</v>
      </c>
      <c r="BV53" s="102" t="s">
        <v>74</v>
      </c>
      <c r="BW53" s="102" t="s">
        <v>82</v>
      </c>
      <c r="BX53" s="102" t="s">
        <v>7</v>
      </c>
      <c r="CL53" s="102" t="s">
        <v>21</v>
      </c>
      <c r="CM53" s="102" t="s">
        <v>83</v>
      </c>
    </row>
    <row r="54" spans="1:91" s="5" customFormat="1" ht="22.5" customHeight="1">
      <c r="A54" s="92" t="s">
        <v>76</v>
      </c>
      <c r="B54" s="93"/>
      <c r="C54" s="94"/>
      <c r="D54" s="349" t="s">
        <v>84</v>
      </c>
      <c r="E54" s="349"/>
      <c r="F54" s="349"/>
      <c r="G54" s="349"/>
      <c r="H54" s="349"/>
      <c r="I54" s="95"/>
      <c r="J54" s="349" t="s">
        <v>85</v>
      </c>
      <c r="K54" s="349"/>
      <c r="L54" s="349"/>
      <c r="M54" s="349"/>
      <c r="N54" s="349"/>
      <c r="O54" s="349"/>
      <c r="P54" s="349"/>
      <c r="Q54" s="349"/>
      <c r="R54" s="349"/>
      <c r="S54" s="349"/>
      <c r="T54" s="349"/>
      <c r="U54" s="349"/>
      <c r="V54" s="349"/>
      <c r="W54" s="349"/>
      <c r="X54" s="349"/>
      <c r="Y54" s="349"/>
      <c r="Z54" s="349"/>
      <c r="AA54" s="349"/>
      <c r="AB54" s="349"/>
      <c r="AC54" s="349"/>
      <c r="AD54" s="349"/>
      <c r="AE54" s="349"/>
      <c r="AF54" s="349"/>
      <c r="AG54" s="347">
        <f>'A - VRN'!J27</f>
        <v>0</v>
      </c>
      <c r="AH54" s="348"/>
      <c r="AI54" s="348"/>
      <c r="AJ54" s="348"/>
      <c r="AK54" s="348"/>
      <c r="AL54" s="348"/>
      <c r="AM54" s="348"/>
      <c r="AN54" s="347">
        <f t="shared" si="0"/>
        <v>0</v>
      </c>
      <c r="AO54" s="348"/>
      <c r="AP54" s="348"/>
      <c r="AQ54" s="96" t="s">
        <v>77</v>
      </c>
      <c r="AR54" s="97"/>
      <c r="AS54" s="98">
        <v>0</v>
      </c>
      <c r="AT54" s="99">
        <f t="shared" si="1"/>
        <v>0</v>
      </c>
      <c r="AU54" s="100">
        <f>'A - VRN'!P81</f>
        <v>0</v>
      </c>
      <c r="AV54" s="99">
        <f>'A - VRN'!J30</f>
        <v>0</v>
      </c>
      <c r="AW54" s="99">
        <f>'A - VRN'!J31</f>
        <v>0</v>
      </c>
      <c r="AX54" s="99">
        <f>'A - VRN'!J32</f>
        <v>0</v>
      </c>
      <c r="AY54" s="99">
        <f>'A - VRN'!J33</f>
        <v>0</v>
      </c>
      <c r="AZ54" s="99">
        <f>'A - VRN'!F30</f>
        <v>0</v>
      </c>
      <c r="BA54" s="99">
        <f>'A - VRN'!F31</f>
        <v>0</v>
      </c>
      <c r="BB54" s="99">
        <f>'A - VRN'!F32</f>
        <v>0</v>
      </c>
      <c r="BC54" s="99">
        <f>'A - VRN'!F33</f>
        <v>0</v>
      </c>
      <c r="BD54" s="101">
        <f>'A - VRN'!F34</f>
        <v>0</v>
      </c>
      <c r="BT54" s="102" t="s">
        <v>78</v>
      </c>
      <c r="BV54" s="102" t="s">
        <v>74</v>
      </c>
      <c r="BW54" s="102" t="s">
        <v>86</v>
      </c>
      <c r="BX54" s="102" t="s">
        <v>7</v>
      </c>
      <c r="CL54" s="102" t="s">
        <v>21</v>
      </c>
      <c r="CM54" s="102" t="s">
        <v>83</v>
      </c>
    </row>
    <row r="55" spans="1:91" s="5" customFormat="1" ht="22.5" customHeight="1">
      <c r="A55" s="92" t="s">
        <v>76</v>
      </c>
      <c r="B55" s="93"/>
      <c r="C55" s="94"/>
      <c r="D55" s="349" t="s">
        <v>87</v>
      </c>
      <c r="E55" s="349"/>
      <c r="F55" s="349"/>
      <c r="G55" s="349"/>
      <c r="H55" s="349"/>
      <c r="I55" s="95"/>
      <c r="J55" s="349" t="s">
        <v>88</v>
      </c>
      <c r="K55" s="349"/>
      <c r="L55" s="349"/>
      <c r="M55" s="349"/>
      <c r="N55" s="349"/>
      <c r="O55" s="349"/>
      <c r="P55" s="349"/>
      <c r="Q55" s="349"/>
      <c r="R55" s="349"/>
      <c r="S55" s="349"/>
      <c r="T55" s="349"/>
      <c r="U55" s="349"/>
      <c r="V55" s="349"/>
      <c r="W55" s="349"/>
      <c r="X55" s="349"/>
      <c r="Y55" s="349"/>
      <c r="Z55" s="349"/>
      <c r="AA55" s="349"/>
      <c r="AB55" s="349"/>
      <c r="AC55" s="349"/>
      <c r="AD55" s="349"/>
      <c r="AE55" s="349"/>
      <c r="AF55" s="349"/>
      <c r="AG55" s="347">
        <f>'C - Dveřní panel celkem 1ks'!J27</f>
        <v>0</v>
      </c>
      <c r="AH55" s="348"/>
      <c r="AI55" s="348"/>
      <c r="AJ55" s="348"/>
      <c r="AK55" s="348"/>
      <c r="AL55" s="348"/>
      <c r="AM55" s="348"/>
      <c r="AN55" s="347">
        <f t="shared" si="0"/>
        <v>0</v>
      </c>
      <c r="AO55" s="348"/>
      <c r="AP55" s="348"/>
      <c r="AQ55" s="96" t="s">
        <v>77</v>
      </c>
      <c r="AR55" s="97"/>
      <c r="AS55" s="98">
        <v>0</v>
      </c>
      <c r="AT55" s="99">
        <f t="shared" si="1"/>
        <v>0</v>
      </c>
      <c r="AU55" s="100">
        <f>'C - Dveřní panel celkem 1ks'!P85</f>
        <v>0</v>
      </c>
      <c r="AV55" s="99">
        <f>'C - Dveřní panel celkem 1ks'!J30</f>
        <v>0</v>
      </c>
      <c r="AW55" s="99">
        <f>'C - Dveřní panel celkem 1ks'!J31</f>
        <v>0</v>
      </c>
      <c r="AX55" s="99">
        <f>'C - Dveřní panel celkem 1ks'!J32</f>
        <v>0</v>
      </c>
      <c r="AY55" s="99">
        <f>'C - Dveřní panel celkem 1ks'!J33</f>
        <v>0</v>
      </c>
      <c r="AZ55" s="99">
        <f>'C - Dveřní panel celkem 1ks'!F30</f>
        <v>0</v>
      </c>
      <c r="BA55" s="99">
        <f>'C - Dveřní panel celkem 1ks'!F31</f>
        <v>0</v>
      </c>
      <c r="BB55" s="99">
        <f>'C - Dveřní panel celkem 1ks'!F32</f>
        <v>0</v>
      </c>
      <c r="BC55" s="99">
        <f>'C - Dveřní panel celkem 1ks'!F33</f>
        <v>0</v>
      </c>
      <c r="BD55" s="101">
        <f>'C - Dveřní panel celkem 1ks'!F34</f>
        <v>0</v>
      </c>
      <c r="BT55" s="102" t="s">
        <v>78</v>
      </c>
      <c r="BV55" s="102" t="s">
        <v>74</v>
      </c>
      <c r="BW55" s="102" t="s">
        <v>89</v>
      </c>
      <c r="BX55" s="102" t="s">
        <v>7</v>
      </c>
      <c r="CL55" s="102" t="s">
        <v>21</v>
      </c>
      <c r="CM55" s="102" t="s">
        <v>83</v>
      </c>
    </row>
    <row r="56" spans="1:91" s="5" customFormat="1" ht="22.5" customHeight="1">
      <c r="A56" s="92" t="s">
        <v>76</v>
      </c>
      <c r="B56" s="93"/>
      <c r="C56" s="94"/>
      <c r="D56" s="349" t="s">
        <v>72</v>
      </c>
      <c r="E56" s="349"/>
      <c r="F56" s="349"/>
      <c r="G56" s="349"/>
      <c r="H56" s="349"/>
      <c r="I56" s="95"/>
      <c r="J56" s="349" t="s">
        <v>90</v>
      </c>
      <c r="K56" s="349"/>
      <c r="L56" s="349"/>
      <c r="M56" s="349"/>
      <c r="N56" s="349"/>
      <c r="O56" s="349"/>
      <c r="P56" s="349"/>
      <c r="Q56" s="349"/>
      <c r="R56" s="349"/>
      <c r="S56" s="349"/>
      <c r="T56" s="349"/>
      <c r="U56" s="349"/>
      <c r="V56" s="349"/>
      <c r="W56" s="349"/>
      <c r="X56" s="349"/>
      <c r="Y56" s="349"/>
      <c r="Z56" s="349"/>
      <c r="AA56" s="349"/>
      <c r="AB56" s="349"/>
      <c r="AC56" s="349"/>
      <c r="AD56" s="349"/>
      <c r="AE56" s="349"/>
      <c r="AF56" s="349"/>
      <c r="AG56" s="347">
        <f>'D - Rohový profil celkem 4ks'!J27</f>
        <v>0</v>
      </c>
      <c r="AH56" s="348"/>
      <c r="AI56" s="348"/>
      <c r="AJ56" s="348"/>
      <c r="AK56" s="348"/>
      <c r="AL56" s="348"/>
      <c r="AM56" s="348"/>
      <c r="AN56" s="347">
        <f t="shared" si="0"/>
        <v>0</v>
      </c>
      <c r="AO56" s="348"/>
      <c r="AP56" s="348"/>
      <c r="AQ56" s="96" t="s">
        <v>77</v>
      </c>
      <c r="AR56" s="97"/>
      <c r="AS56" s="103">
        <v>0</v>
      </c>
      <c r="AT56" s="104">
        <f t="shared" si="1"/>
        <v>0</v>
      </c>
      <c r="AU56" s="105">
        <f>'D - Rohový profil celkem 4ks'!P79</f>
        <v>0</v>
      </c>
      <c r="AV56" s="104">
        <f>'D - Rohový profil celkem 4ks'!J30</f>
        <v>0</v>
      </c>
      <c r="AW56" s="104">
        <f>'D - Rohový profil celkem 4ks'!J31</f>
        <v>0</v>
      </c>
      <c r="AX56" s="104">
        <f>'D - Rohový profil celkem 4ks'!J32</f>
        <v>0</v>
      </c>
      <c r="AY56" s="104">
        <f>'D - Rohový profil celkem 4ks'!J33</f>
        <v>0</v>
      </c>
      <c r="AZ56" s="104">
        <f>'D - Rohový profil celkem 4ks'!F30</f>
        <v>0</v>
      </c>
      <c r="BA56" s="104">
        <f>'D - Rohový profil celkem 4ks'!F31</f>
        <v>0</v>
      </c>
      <c r="BB56" s="104">
        <f>'D - Rohový profil celkem 4ks'!F32</f>
        <v>0</v>
      </c>
      <c r="BC56" s="104">
        <f>'D - Rohový profil celkem 4ks'!F33</f>
        <v>0</v>
      </c>
      <c r="BD56" s="106">
        <f>'D - Rohový profil celkem 4ks'!F34</f>
        <v>0</v>
      </c>
      <c r="BT56" s="102" t="s">
        <v>78</v>
      </c>
      <c r="BV56" s="102" t="s">
        <v>74</v>
      </c>
      <c r="BW56" s="102" t="s">
        <v>91</v>
      </c>
      <c r="BX56" s="102" t="s">
        <v>7</v>
      </c>
      <c r="CL56" s="102" t="s">
        <v>21</v>
      </c>
      <c r="CM56" s="102" t="s">
        <v>83</v>
      </c>
    </row>
    <row r="57" spans="1:91" s="1" customFormat="1" ht="30" customHeight="1">
      <c r="B57" s="38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58"/>
    </row>
    <row r="58" spans="1:91" s="1" customFormat="1" ht="6.95" customHeight="1"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58"/>
    </row>
  </sheetData>
  <sheetProtection password="CC35" sheet="1" objects="1" scenarios="1" formatCells="0" formatColumns="0" formatRows="0" sort="0" autoFilter="0"/>
  <mergeCells count="57">
    <mergeCell ref="AR2:BE2"/>
    <mergeCell ref="AN56:AP56"/>
    <mergeCell ref="AG56:AM56"/>
    <mergeCell ref="D56:H56"/>
    <mergeCell ref="J56:AF56"/>
    <mergeCell ref="AG51:AM51"/>
    <mergeCell ref="AN51:AP51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001 - Kontejnerové stání...'!C2" display="/"/>
    <hyperlink ref="A53" location="'B - Variabilní panel celk...'!C2" display="/"/>
    <hyperlink ref="A54" location="'A - VRN'!C2" display="/"/>
    <hyperlink ref="A55" location="'C - Dveřní panel celkem 1ks'!C2" display="/"/>
    <hyperlink ref="A56" location="'D - Rohový profil celkem 4ks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1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8"/>
      <c r="C1" s="108"/>
      <c r="D1" s="109" t="s">
        <v>1</v>
      </c>
      <c r="E1" s="108"/>
      <c r="F1" s="110" t="s">
        <v>92</v>
      </c>
      <c r="G1" s="356" t="s">
        <v>93</v>
      </c>
      <c r="H1" s="356"/>
      <c r="I1" s="111"/>
      <c r="J1" s="110" t="s">
        <v>94</v>
      </c>
      <c r="K1" s="109" t="s">
        <v>95</v>
      </c>
      <c r="L1" s="110" t="s">
        <v>96</v>
      </c>
      <c r="M1" s="110"/>
      <c r="N1" s="110"/>
      <c r="O1" s="110"/>
      <c r="P1" s="110"/>
      <c r="Q1" s="110"/>
      <c r="R1" s="110"/>
      <c r="S1" s="110"/>
      <c r="T1" s="110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1" t="s">
        <v>7</v>
      </c>
    </row>
    <row r="3" spans="1:70" ht="6.95" customHeight="1">
      <c r="B3" s="22"/>
      <c r="C3" s="23"/>
      <c r="D3" s="23"/>
      <c r="E3" s="23"/>
      <c r="F3" s="23"/>
      <c r="G3" s="23"/>
      <c r="H3" s="23"/>
      <c r="I3" s="112"/>
      <c r="J3" s="23"/>
      <c r="K3" s="24"/>
      <c r="AT3" s="21" t="s">
        <v>83</v>
      </c>
    </row>
    <row r="4" spans="1:70" ht="36.950000000000003" customHeight="1">
      <c r="B4" s="25"/>
      <c r="C4" s="26"/>
      <c r="D4" s="27" t="s">
        <v>97</v>
      </c>
      <c r="E4" s="26"/>
      <c r="F4" s="26"/>
      <c r="G4" s="26"/>
      <c r="H4" s="26"/>
      <c r="I4" s="113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3"/>
      <c r="J5" s="26"/>
      <c r="K5" s="28"/>
    </row>
    <row r="6" spans="1:70" s="1" customFormat="1">
      <c r="B6" s="38"/>
      <c r="C6" s="39"/>
      <c r="D6" s="34" t="s">
        <v>18</v>
      </c>
      <c r="E6" s="39"/>
      <c r="F6" s="39"/>
      <c r="G6" s="39"/>
      <c r="H6" s="39"/>
      <c r="I6" s="114"/>
      <c r="J6" s="39"/>
      <c r="K6" s="42"/>
    </row>
    <row r="7" spans="1:70" s="1" customFormat="1" ht="36.950000000000003" customHeight="1">
      <c r="B7" s="38"/>
      <c r="C7" s="39"/>
      <c r="D7" s="39"/>
      <c r="E7" s="353" t="s">
        <v>19</v>
      </c>
      <c r="F7" s="354"/>
      <c r="G7" s="354"/>
      <c r="H7" s="354"/>
      <c r="I7" s="114"/>
      <c r="J7" s="39"/>
      <c r="K7" s="42"/>
    </row>
    <row r="8" spans="1:70" s="1" customFormat="1" ht="13.5">
      <c r="B8" s="38"/>
      <c r="C8" s="39"/>
      <c r="D8" s="39"/>
      <c r="E8" s="39"/>
      <c r="F8" s="39"/>
      <c r="G8" s="39"/>
      <c r="H8" s="39"/>
      <c r="I8" s="114"/>
      <c r="J8" s="39"/>
      <c r="K8" s="42"/>
    </row>
    <row r="9" spans="1:70" s="1" customFormat="1" ht="14.45" customHeight="1">
      <c r="B9" s="38"/>
      <c r="C9" s="39"/>
      <c r="D9" s="34" t="s">
        <v>20</v>
      </c>
      <c r="E9" s="39"/>
      <c r="F9" s="32" t="s">
        <v>21</v>
      </c>
      <c r="G9" s="39"/>
      <c r="H9" s="39"/>
      <c r="I9" s="115" t="s">
        <v>22</v>
      </c>
      <c r="J9" s="32" t="s">
        <v>21</v>
      </c>
      <c r="K9" s="42"/>
    </row>
    <row r="10" spans="1:70" s="1" customFormat="1" ht="14.45" customHeight="1">
      <c r="B10" s="38"/>
      <c r="C10" s="39"/>
      <c r="D10" s="34" t="s">
        <v>23</v>
      </c>
      <c r="E10" s="39"/>
      <c r="F10" s="32" t="s">
        <v>24</v>
      </c>
      <c r="G10" s="39"/>
      <c r="H10" s="39"/>
      <c r="I10" s="115" t="s">
        <v>25</v>
      </c>
      <c r="J10" s="116" t="str">
        <f>'Rekapitulace stavby'!AN8</f>
        <v>3.5.2017</v>
      </c>
      <c r="K10" s="42"/>
    </row>
    <row r="11" spans="1:70" s="1" customFormat="1" ht="10.9" customHeight="1">
      <c r="B11" s="38"/>
      <c r="C11" s="39"/>
      <c r="D11" s="39"/>
      <c r="E11" s="39"/>
      <c r="F11" s="39"/>
      <c r="G11" s="39"/>
      <c r="H11" s="39"/>
      <c r="I11" s="114"/>
      <c r="J11" s="39"/>
      <c r="K11" s="42"/>
    </row>
    <row r="12" spans="1:70" s="1" customFormat="1" ht="14.45" customHeight="1">
      <c r="B12" s="38"/>
      <c r="C12" s="39"/>
      <c r="D12" s="34" t="s">
        <v>27</v>
      </c>
      <c r="E12" s="39"/>
      <c r="F12" s="39"/>
      <c r="G12" s="39"/>
      <c r="H12" s="39"/>
      <c r="I12" s="115" t="s">
        <v>28</v>
      </c>
      <c r="J12" s="32" t="s">
        <v>29</v>
      </c>
      <c r="K12" s="42"/>
    </row>
    <row r="13" spans="1:70" s="1" customFormat="1" ht="18" customHeight="1">
      <c r="B13" s="38"/>
      <c r="C13" s="39"/>
      <c r="D13" s="39"/>
      <c r="E13" s="32" t="s">
        <v>30</v>
      </c>
      <c r="F13" s="39"/>
      <c r="G13" s="39"/>
      <c r="H13" s="39"/>
      <c r="I13" s="115" t="s">
        <v>31</v>
      </c>
      <c r="J13" s="32" t="s">
        <v>21</v>
      </c>
      <c r="K13" s="42"/>
    </row>
    <row r="14" spans="1:70" s="1" customFormat="1" ht="6.95" customHeight="1">
      <c r="B14" s="38"/>
      <c r="C14" s="39"/>
      <c r="D14" s="39"/>
      <c r="E14" s="39"/>
      <c r="F14" s="39"/>
      <c r="G14" s="39"/>
      <c r="H14" s="39"/>
      <c r="I14" s="114"/>
      <c r="J14" s="39"/>
      <c r="K14" s="42"/>
    </row>
    <row r="15" spans="1:70" s="1" customFormat="1" ht="14.45" customHeight="1">
      <c r="B15" s="38"/>
      <c r="C15" s="39"/>
      <c r="D15" s="34" t="s">
        <v>32</v>
      </c>
      <c r="E15" s="39"/>
      <c r="F15" s="39"/>
      <c r="G15" s="39"/>
      <c r="H15" s="39"/>
      <c r="I15" s="115" t="s">
        <v>28</v>
      </c>
      <c r="J15" s="32" t="str">
        <f>IF('Rekapitulace stavby'!AN13="Vyplň údaj","",IF('Rekapitulace stavby'!AN13="","",'Rekapitulace stavby'!AN13))</f>
        <v/>
      </c>
      <c r="K15" s="42"/>
    </row>
    <row r="16" spans="1:70" s="1" customFormat="1" ht="18" customHeight="1">
      <c r="B16" s="38"/>
      <c r="C16" s="39"/>
      <c r="D16" s="39"/>
      <c r="E16" s="32" t="str">
        <f>IF('Rekapitulace stavby'!E14="Vyplň údaj","",IF('Rekapitulace stavby'!E14="","",'Rekapitulace stavby'!E14))</f>
        <v/>
      </c>
      <c r="F16" s="39"/>
      <c r="G16" s="39"/>
      <c r="H16" s="39"/>
      <c r="I16" s="115" t="s">
        <v>31</v>
      </c>
      <c r="J16" s="32" t="str">
        <f>IF('Rekapitulace stavby'!AN14="Vyplň údaj","",IF('Rekapitulace stavby'!AN14="","",'Rekapitulace stavby'!AN14))</f>
        <v/>
      </c>
      <c r="K16" s="42"/>
    </row>
    <row r="17" spans="2:11" s="1" customFormat="1" ht="6.95" customHeight="1">
      <c r="B17" s="38"/>
      <c r="C17" s="39"/>
      <c r="D17" s="39"/>
      <c r="E17" s="39"/>
      <c r="F17" s="39"/>
      <c r="G17" s="39"/>
      <c r="H17" s="39"/>
      <c r="I17" s="114"/>
      <c r="J17" s="39"/>
      <c r="K17" s="42"/>
    </row>
    <row r="18" spans="2:11" s="1" customFormat="1" ht="14.45" customHeight="1">
      <c r="B18" s="38"/>
      <c r="C18" s="39"/>
      <c r="D18" s="34" t="s">
        <v>34</v>
      </c>
      <c r="E18" s="39"/>
      <c r="F18" s="39"/>
      <c r="G18" s="39"/>
      <c r="H18" s="39"/>
      <c r="I18" s="115" t="s">
        <v>28</v>
      </c>
      <c r="J18" s="32" t="s">
        <v>35</v>
      </c>
      <c r="K18" s="42"/>
    </row>
    <row r="19" spans="2:11" s="1" customFormat="1" ht="18" customHeight="1">
      <c r="B19" s="38"/>
      <c r="C19" s="39"/>
      <c r="D19" s="39"/>
      <c r="E19" s="32" t="s">
        <v>36</v>
      </c>
      <c r="F19" s="39"/>
      <c r="G19" s="39"/>
      <c r="H19" s="39"/>
      <c r="I19" s="115" t="s">
        <v>31</v>
      </c>
      <c r="J19" s="32" t="s">
        <v>21</v>
      </c>
      <c r="K19" s="42"/>
    </row>
    <row r="20" spans="2:11" s="1" customFormat="1" ht="6.95" customHeight="1">
      <c r="B20" s="38"/>
      <c r="C20" s="39"/>
      <c r="D20" s="39"/>
      <c r="E20" s="39"/>
      <c r="F20" s="39"/>
      <c r="G20" s="39"/>
      <c r="H20" s="39"/>
      <c r="I20" s="114"/>
      <c r="J20" s="39"/>
      <c r="K20" s="42"/>
    </row>
    <row r="21" spans="2:11" s="1" customFormat="1" ht="14.45" customHeight="1">
      <c r="B21" s="38"/>
      <c r="C21" s="39"/>
      <c r="D21" s="34" t="s">
        <v>38</v>
      </c>
      <c r="E21" s="39"/>
      <c r="F21" s="39"/>
      <c r="G21" s="39"/>
      <c r="H21" s="39"/>
      <c r="I21" s="114"/>
      <c r="J21" s="39"/>
      <c r="K21" s="42"/>
    </row>
    <row r="22" spans="2:11" s="6" customFormat="1" ht="22.5" customHeight="1">
      <c r="B22" s="117"/>
      <c r="C22" s="118"/>
      <c r="D22" s="118"/>
      <c r="E22" s="322" t="s">
        <v>21</v>
      </c>
      <c r="F22" s="322"/>
      <c r="G22" s="322"/>
      <c r="H22" s="322"/>
      <c r="I22" s="119"/>
      <c r="J22" s="118"/>
      <c r="K22" s="120"/>
    </row>
    <row r="23" spans="2:11" s="1" customFormat="1" ht="6.95" customHeight="1">
      <c r="B23" s="38"/>
      <c r="C23" s="39"/>
      <c r="D23" s="39"/>
      <c r="E23" s="39"/>
      <c r="F23" s="39"/>
      <c r="G23" s="39"/>
      <c r="H23" s="39"/>
      <c r="I23" s="114"/>
      <c r="J23" s="39"/>
      <c r="K23" s="42"/>
    </row>
    <row r="24" spans="2:11" s="1" customFormat="1" ht="6.95" customHeight="1">
      <c r="B24" s="38"/>
      <c r="C24" s="39"/>
      <c r="D24" s="82"/>
      <c r="E24" s="82"/>
      <c r="F24" s="82"/>
      <c r="G24" s="82"/>
      <c r="H24" s="82"/>
      <c r="I24" s="121"/>
      <c r="J24" s="82"/>
      <c r="K24" s="122"/>
    </row>
    <row r="25" spans="2:11" s="1" customFormat="1" ht="25.35" customHeight="1">
      <c r="B25" s="38"/>
      <c r="C25" s="39"/>
      <c r="D25" s="123" t="s">
        <v>39</v>
      </c>
      <c r="E25" s="39"/>
      <c r="F25" s="39"/>
      <c r="G25" s="39"/>
      <c r="H25" s="39"/>
      <c r="I25" s="114"/>
      <c r="J25" s="124">
        <f>ROUND(J76,2)</f>
        <v>0</v>
      </c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1"/>
      <c r="J26" s="82"/>
      <c r="K26" s="122"/>
    </row>
    <row r="27" spans="2:11" s="1" customFormat="1" ht="14.45" customHeight="1">
      <c r="B27" s="38"/>
      <c r="C27" s="39"/>
      <c r="D27" s="39"/>
      <c r="E27" s="39"/>
      <c r="F27" s="43" t="s">
        <v>41</v>
      </c>
      <c r="G27" s="39"/>
      <c r="H27" s="39"/>
      <c r="I27" s="125" t="s">
        <v>40</v>
      </c>
      <c r="J27" s="43" t="s">
        <v>42</v>
      </c>
      <c r="K27" s="42"/>
    </row>
    <row r="28" spans="2:11" s="1" customFormat="1" ht="14.45" customHeight="1">
      <c r="B28" s="38"/>
      <c r="C28" s="39"/>
      <c r="D28" s="46" t="s">
        <v>43</v>
      </c>
      <c r="E28" s="46" t="s">
        <v>44</v>
      </c>
      <c r="F28" s="126">
        <f>ROUND(SUM(BE76:BE113), 2)</f>
        <v>0</v>
      </c>
      <c r="G28" s="39"/>
      <c r="H28" s="39"/>
      <c r="I28" s="127">
        <v>0.21</v>
      </c>
      <c r="J28" s="126">
        <f>ROUND(ROUND((SUM(BE76:BE113)), 2)*I28, 2)</f>
        <v>0</v>
      </c>
      <c r="K28" s="42"/>
    </row>
    <row r="29" spans="2:11" s="1" customFormat="1" ht="14.45" customHeight="1">
      <c r="B29" s="38"/>
      <c r="C29" s="39"/>
      <c r="D29" s="39"/>
      <c r="E29" s="46" t="s">
        <v>45</v>
      </c>
      <c r="F29" s="126">
        <f>ROUND(SUM(BF76:BF113), 2)</f>
        <v>0</v>
      </c>
      <c r="G29" s="39"/>
      <c r="H29" s="39"/>
      <c r="I29" s="127">
        <v>0.15</v>
      </c>
      <c r="J29" s="126">
        <f>ROUND(ROUND((SUM(BF76:BF113)), 2)*I29, 2)</f>
        <v>0</v>
      </c>
      <c r="K29" s="42"/>
    </row>
    <row r="30" spans="2:11" s="1" customFormat="1" ht="14.45" hidden="1" customHeight="1">
      <c r="B30" s="38"/>
      <c r="C30" s="39"/>
      <c r="D30" s="39"/>
      <c r="E30" s="46" t="s">
        <v>46</v>
      </c>
      <c r="F30" s="126">
        <f>ROUND(SUM(BG76:BG113), 2)</f>
        <v>0</v>
      </c>
      <c r="G30" s="39"/>
      <c r="H30" s="39"/>
      <c r="I30" s="127">
        <v>0.21</v>
      </c>
      <c r="J30" s="126">
        <v>0</v>
      </c>
      <c r="K30" s="42"/>
    </row>
    <row r="31" spans="2:11" s="1" customFormat="1" ht="14.45" hidden="1" customHeight="1">
      <c r="B31" s="38"/>
      <c r="C31" s="39"/>
      <c r="D31" s="39"/>
      <c r="E31" s="46" t="s">
        <v>47</v>
      </c>
      <c r="F31" s="126">
        <f>ROUND(SUM(BH76:BH113), 2)</f>
        <v>0</v>
      </c>
      <c r="G31" s="39"/>
      <c r="H31" s="39"/>
      <c r="I31" s="127">
        <v>0.15</v>
      </c>
      <c r="J31" s="126"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48</v>
      </c>
      <c r="F32" s="126">
        <f>ROUND(SUM(BI76:BI113), 2)</f>
        <v>0</v>
      </c>
      <c r="G32" s="39"/>
      <c r="H32" s="39"/>
      <c r="I32" s="127">
        <v>0</v>
      </c>
      <c r="J32" s="126">
        <v>0</v>
      </c>
      <c r="K32" s="42"/>
    </row>
    <row r="33" spans="2:11" s="1" customFormat="1" ht="6.95" customHeight="1">
      <c r="B33" s="38"/>
      <c r="C33" s="39"/>
      <c r="D33" s="39"/>
      <c r="E33" s="39"/>
      <c r="F33" s="39"/>
      <c r="G33" s="39"/>
      <c r="H33" s="39"/>
      <c r="I33" s="114"/>
      <c r="J33" s="39"/>
      <c r="K33" s="42"/>
    </row>
    <row r="34" spans="2:11" s="1" customFormat="1" ht="25.35" customHeight="1">
      <c r="B34" s="38"/>
      <c r="C34" s="128"/>
      <c r="D34" s="129" t="s">
        <v>49</v>
      </c>
      <c r="E34" s="76"/>
      <c r="F34" s="76"/>
      <c r="G34" s="130" t="s">
        <v>50</v>
      </c>
      <c r="H34" s="131" t="s">
        <v>51</v>
      </c>
      <c r="I34" s="132"/>
      <c r="J34" s="133">
        <f>SUM(J25:J32)</f>
        <v>0</v>
      </c>
      <c r="K34" s="134"/>
    </row>
    <row r="35" spans="2:11" s="1" customFormat="1" ht="14.45" customHeight="1">
      <c r="B35" s="53"/>
      <c r="C35" s="54"/>
      <c r="D35" s="54"/>
      <c r="E35" s="54"/>
      <c r="F35" s="54"/>
      <c r="G35" s="54"/>
      <c r="H35" s="54"/>
      <c r="I35" s="135"/>
      <c r="J35" s="54"/>
      <c r="K35" s="55"/>
    </row>
    <row r="39" spans="2:11" s="1" customFormat="1" ht="6.95" customHeight="1">
      <c r="B39" s="136"/>
      <c r="C39" s="137"/>
      <c r="D39" s="137"/>
      <c r="E39" s="137"/>
      <c r="F39" s="137"/>
      <c r="G39" s="137"/>
      <c r="H39" s="137"/>
      <c r="I39" s="138"/>
      <c r="J39" s="137"/>
      <c r="K39" s="139"/>
    </row>
    <row r="40" spans="2:11" s="1" customFormat="1" ht="36.950000000000003" customHeight="1">
      <c r="B40" s="38"/>
      <c r="C40" s="27" t="s">
        <v>98</v>
      </c>
      <c r="D40" s="39"/>
      <c r="E40" s="39"/>
      <c r="F40" s="39"/>
      <c r="G40" s="39"/>
      <c r="H40" s="39"/>
      <c r="I40" s="114"/>
      <c r="J40" s="39"/>
      <c r="K40" s="42"/>
    </row>
    <row r="41" spans="2:11" s="1" customFormat="1" ht="6.95" customHeight="1">
      <c r="B41" s="38"/>
      <c r="C41" s="39"/>
      <c r="D41" s="39"/>
      <c r="E41" s="39"/>
      <c r="F41" s="39"/>
      <c r="G41" s="39"/>
      <c r="H41" s="39"/>
      <c r="I41" s="114"/>
      <c r="J41" s="39"/>
      <c r="K41" s="42"/>
    </row>
    <row r="42" spans="2:11" s="1" customFormat="1" ht="14.45" customHeight="1">
      <c r="B42" s="38"/>
      <c r="C42" s="34" t="s">
        <v>18</v>
      </c>
      <c r="D42" s="39"/>
      <c r="E42" s="39"/>
      <c r="F42" s="39"/>
      <c r="G42" s="39"/>
      <c r="H42" s="39"/>
      <c r="I42" s="114"/>
      <c r="J42" s="39"/>
      <c r="K42" s="42"/>
    </row>
    <row r="43" spans="2:11" s="1" customFormat="1" ht="23.25" customHeight="1">
      <c r="B43" s="38"/>
      <c r="C43" s="39"/>
      <c r="D43" s="39"/>
      <c r="E43" s="353" t="str">
        <f>E7</f>
        <v>Kontejnerové stání, Bezručova</v>
      </c>
      <c r="F43" s="354"/>
      <c r="G43" s="354"/>
      <c r="H43" s="354"/>
      <c r="I43" s="114"/>
      <c r="J43" s="39"/>
      <c r="K43" s="42"/>
    </row>
    <row r="44" spans="2:11" s="1" customFormat="1" ht="6.95" customHeight="1">
      <c r="B44" s="38"/>
      <c r="C44" s="39"/>
      <c r="D44" s="39"/>
      <c r="E44" s="39"/>
      <c r="F44" s="39"/>
      <c r="G44" s="39"/>
      <c r="H44" s="39"/>
      <c r="I44" s="114"/>
      <c r="J44" s="39"/>
      <c r="K44" s="42"/>
    </row>
    <row r="45" spans="2:11" s="1" customFormat="1" ht="18" customHeight="1">
      <c r="B45" s="38"/>
      <c r="C45" s="34" t="s">
        <v>23</v>
      </c>
      <c r="D45" s="39"/>
      <c r="E45" s="39"/>
      <c r="F45" s="32" t="str">
        <f>F10</f>
        <v>Kolín</v>
      </c>
      <c r="G45" s="39"/>
      <c r="H45" s="39"/>
      <c r="I45" s="115" t="s">
        <v>25</v>
      </c>
      <c r="J45" s="116" t="str">
        <f>IF(J10="","",J10)</f>
        <v>3.5.2017</v>
      </c>
      <c r="K45" s="42"/>
    </row>
    <row r="46" spans="2:11" s="1" customFormat="1" ht="6.95" customHeight="1">
      <c r="B46" s="38"/>
      <c r="C46" s="39"/>
      <c r="D46" s="39"/>
      <c r="E46" s="39"/>
      <c r="F46" s="39"/>
      <c r="G46" s="39"/>
      <c r="H46" s="39"/>
      <c r="I46" s="114"/>
      <c r="J46" s="39"/>
      <c r="K46" s="42"/>
    </row>
    <row r="47" spans="2:11" s="1" customFormat="1">
      <c r="B47" s="38"/>
      <c r="C47" s="34" t="s">
        <v>27</v>
      </c>
      <c r="D47" s="39"/>
      <c r="E47" s="39"/>
      <c r="F47" s="32" t="str">
        <f>E13</f>
        <v>Město Kolín</v>
      </c>
      <c r="G47" s="39"/>
      <c r="H47" s="39"/>
      <c r="I47" s="115" t="s">
        <v>34</v>
      </c>
      <c r="J47" s="32" t="str">
        <f>E19</f>
        <v>Dondesign s.r.o.</v>
      </c>
      <c r="K47" s="42"/>
    </row>
    <row r="48" spans="2:11" s="1" customFormat="1" ht="14.45" customHeight="1">
      <c r="B48" s="38"/>
      <c r="C48" s="34" t="s">
        <v>32</v>
      </c>
      <c r="D48" s="39"/>
      <c r="E48" s="39"/>
      <c r="F48" s="32" t="str">
        <f>IF(E16="","",E16)</f>
        <v/>
      </c>
      <c r="G48" s="39"/>
      <c r="H48" s="39"/>
      <c r="I48" s="114"/>
      <c r="J48" s="39"/>
      <c r="K48" s="42"/>
    </row>
    <row r="49" spans="2:47" s="1" customFormat="1" ht="10.35" customHeight="1">
      <c r="B49" s="38"/>
      <c r="C49" s="39"/>
      <c r="D49" s="39"/>
      <c r="E49" s="39"/>
      <c r="F49" s="39"/>
      <c r="G49" s="39"/>
      <c r="H49" s="39"/>
      <c r="I49" s="114"/>
      <c r="J49" s="39"/>
      <c r="K49" s="42"/>
    </row>
    <row r="50" spans="2:47" s="1" customFormat="1" ht="29.25" customHeight="1">
      <c r="B50" s="38"/>
      <c r="C50" s="140" t="s">
        <v>99</v>
      </c>
      <c r="D50" s="128"/>
      <c r="E50" s="128"/>
      <c r="F50" s="128"/>
      <c r="G50" s="128"/>
      <c r="H50" s="128"/>
      <c r="I50" s="141"/>
      <c r="J50" s="142" t="s">
        <v>100</v>
      </c>
      <c r="K50" s="143"/>
    </row>
    <row r="51" spans="2:47" s="1" customFormat="1" ht="10.35" customHeight="1">
      <c r="B51" s="38"/>
      <c r="C51" s="39"/>
      <c r="D51" s="39"/>
      <c r="E51" s="39"/>
      <c r="F51" s="39"/>
      <c r="G51" s="39"/>
      <c r="H51" s="39"/>
      <c r="I51" s="114"/>
      <c r="J51" s="39"/>
      <c r="K51" s="42"/>
    </row>
    <row r="52" spans="2:47" s="1" customFormat="1" ht="29.25" customHeight="1">
      <c r="B52" s="38"/>
      <c r="C52" s="144" t="s">
        <v>101</v>
      </c>
      <c r="D52" s="39"/>
      <c r="E52" s="39"/>
      <c r="F52" s="39"/>
      <c r="G52" s="39"/>
      <c r="H52" s="39"/>
      <c r="I52" s="114"/>
      <c r="J52" s="124">
        <f>J76</f>
        <v>0</v>
      </c>
      <c r="K52" s="42"/>
      <c r="AU52" s="21" t="s">
        <v>102</v>
      </c>
    </row>
    <row r="53" spans="2:47" s="7" customFormat="1" ht="24.95" customHeight="1">
      <c r="B53" s="145"/>
      <c r="C53" s="146"/>
      <c r="D53" s="147" t="s">
        <v>103</v>
      </c>
      <c r="E53" s="148"/>
      <c r="F53" s="148"/>
      <c r="G53" s="148"/>
      <c r="H53" s="148"/>
      <c r="I53" s="149"/>
      <c r="J53" s="150">
        <f>J77</f>
        <v>0</v>
      </c>
      <c r="K53" s="151"/>
    </row>
    <row r="54" spans="2:47" s="8" customFormat="1" ht="19.899999999999999" customHeight="1">
      <c r="B54" s="152"/>
      <c r="C54" s="153"/>
      <c r="D54" s="154" t="s">
        <v>104</v>
      </c>
      <c r="E54" s="155"/>
      <c r="F54" s="155"/>
      <c r="G54" s="155"/>
      <c r="H54" s="155"/>
      <c r="I54" s="156"/>
      <c r="J54" s="157">
        <f>J78</f>
        <v>0</v>
      </c>
      <c r="K54" s="158"/>
    </row>
    <row r="55" spans="2:47" s="8" customFormat="1" ht="19.899999999999999" customHeight="1">
      <c r="B55" s="152"/>
      <c r="C55" s="153"/>
      <c r="D55" s="154" t="s">
        <v>105</v>
      </c>
      <c r="E55" s="155"/>
      <c r="F55" s="155"/>
      <c r="G55" s="155"/>
      <c r="H55" s="155"/>
      <c r="I55" s="156"/>
      <c r="J55" s="157">
        <f>J94</f>
        <v>0</v>
      </c>
      <c r="K55" s="158"/>
    </row>
    <row r="56" spans="2:47" s="8" customFormat="1" ht="19.899999999999999" customHeight="1">
      <c r="B56" s="152"/>
      <c r="C56" s="153"/>
      <c r="D56" s="154" t="s">
        <v>106</v>
      </c>
      <c r="E56" s="155"/>
      <c r="F56" s="155"/>
      <c r="G56" s="155"/>
      <c r="H56" s="155"/>
      <c r="I56" s="156"/>
      <c r="J56" s="157">
        <f>J99</f>
        <v>0</v>
      </c>
      <c r="K56" s="158"/>
    </row>
    <row r="57" spans="2:47" s="8" customFormat="1" ht="19.899999999999999" customHeight="1">
      <c r="B57" s="152"/>
      <c r="C57" s="153"/>
      <c r="D57" s="154" t="s">
        <v>107</v>
      </c>
      <c r="E57" s="155"/>
      <c r="F57" s="155"/>
      <c r="G57" s="155"/>
      <c r="H57" s="155"/>
      <c r="I57" s="156"/>
      <c r="J57" s="157">
        <f>J106</f>
        <v>0</v>
      </c>
      <c r="K57" s="158"/>
    </row>
    <row r="58" spans="2:47" s="8" customFormat="1" ht="19.899999999999999" customHeight="1">
      <c r="B58" s="152"/>
      <c r="C58" s="153"/>
      <c r="D58" s="154" t="s">
        <v>108</v>
      </c>
      <c r="E58" s="155"/>
      <c r="F58" s="155"/>
      <c r="G58" s="155"/>
      <c r="H58" s="155"/>
      <c r="I58" s="156"/>
      <c r="J58" s="157">
        <f>J112</f>
        <v>0</v>
      </c>
      <c r="K58" s="158"/>
    </row>
    <row r="59" spans="2:47" s="1" customFormat="1" ht="21.75" customHeight="1">
      <c r="B59" s="38"/>
      <c r="C59" s="39"/>
      <c r="D59" s="39"/>
      <c r="E59" s="39"/>
      <c r="F59" s="39"/>
      <c r="G59" s="39"/>
      <c r="H59" s="39"/>
      <c r="I59" s="114"/>
      <c r="J59" s="39"/>
      <c r="K59" s="42"/>
    </row>
    <row r="60" spans="2:47" s="1" customFormat="1" ht="6.95" customHeight="1">
      <c r="B60" s="53"/>
      <c r="C60" s="54"/>
      <c r="D60" s="54"/>
      <c r="E60" s="54"/>
      <c r="F60" s="54"/>
      <c r="G60" s="54"/>
      <c r="H60" s="54"/>
      <c r="I60" s="135"/>
      <c r="J60" s="54"/>
      <c r="K60" s="5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38"/>
      <c r="J64" s="57"/>
      <c r="K64" s="57"/>
      <c r="L64" s="58"/>
    </row>
    <row r="65" spans="2:65" s="1" customFormat="1" ht="36.950000000000003" customHeight="1">
      <c r="B65" s="38"/>
      <c r="C65" s="59" t="s">
        <v>109</v>
      </c>
      <c r="D65" s="60"/>
      <c r="E65" s="60"/>
      <c r="F65" s="60"/>
      <c r="G65" s="60"/>
      <c r="H65" s="60"/>
      <c r="I65" s="159"/>
      <c r="J65" s="60"/>
      <c r="K65" s="60"/>
      <c r="L65" s="58"/>
    </row>
    <row r="66" spans="2:65" s="1" customFormat="1" ht="6.95" customHeight="1">
      <c r="B66" s="38"/>
      <c r="C66" s="60"/>
      <c r="D66" s="60"/>
      <c r="E66" s="60"/>
      <c r="F66" s="60"/>
      <c r="G66" s="60"/>
      <c r="H66" s="60"/>
      <c r="I66" s="159"/>
      <c r="J66" s="60"/>
      <c r="K66" s="60"/>
      <c r="L66" s="58"/>
    </row>
    <row r="67" spans="2:65" s="1" customFormat="1" ht="14.45" customHeight="1">
      <c r="B67" s="38"/>
      <c r="C67" s="62" t="s">
        <v>18</v>
      </c>
      <c r="D67" s="60"/>
      <c r="E67" s="60"/>
      <c r="F67" s="60"/>
      <c r="G67" s="60"/>
      <c r="H67" s="60"/>
      <c r="I67" s="159"/>
      <c r="J67" s="60"/>
      <c r="K67" s="60"/>
      <c r="L67" s="58"/>
    </row>
    <row r="68" spans="2:65" s="1" customFormat="1" ht="23.25" customHeight="1">
      <c r="B68" s="38"/>
      <c r="C68" s="60"/>
      <c r="D68" s="60"/>
      <c r="E68" s="333" t="str">
        <f>E7</f>
        <v>Kontejnerové stání, Bezručova</v>
      </c>
      <c r="F68" s="355"/>
      <c r="G68" s="355"/>
      <c r="H68" s="355"/>
      <c r="I68" s="159"/>
      <c r="J68" s="60"/>
      <c r="K68" s="60"/>
      <c r="L68" s="58"/>
    </row>
    <row r="69" spans="2:65" s="1" customFormat="1" ht="6.95" customHeight="1">
      <c r="B69" s="38"/>
      <c r="C69" s="60"/>
      <c r="D69" s="60"/>
      <c r="E69" s="60"/>
      <c r="F69" s="60"/>
      <c r="G69" s="60"/>
      <c r="H69" s="60"/>
      <c r="I69" s="159"/>
      <c r="J69" s="60"/>
      <c r="K69" s="60"/>
      <c r="L69" s="58"/>
    </row>
    <row r="70" spans="2:65" s="1" customFormat="1" ht="18" customHeight="1">
      <c r="B70" s="38"/>
      <c r="C70" s="62" t="s">
        <v>23</v>
      </c>
      <c r="D70" s="60"/>
      <c r="E70" s="60"/>
      <c r="F70" s="160" t="str">
        <f>F10</f>
        <v>Kolín</v>
      </c>
      <c r="G70" s="60"/>
      <c r="H70" s="60"/>
      <c r="I70" s="161" t="s">
        <v>25</v>
      </c>
      <c r="J70" s="70" t="str">
        <f>IF(J10="","",J10)</f>
        <v>3.5.2017</v>
      </c>
      <c r="K70" s="60"/>
      <c r="L70" s="58"/>
    </row>
    <row r="71" spans="2:65" s="1" customFormat="1" ht="6.95" customHeight="1">
      <c r="B71" s="38"/>
      <c r="C71" s="60"/>
      <c r="D71" s="60"/>
      <c r="E71" s="60"/>
      <c r="F71" s="60"/>
      <c r="G71" s="60"/>
      <c r="H71" s="60"/>
      <c r="I71" s="159"/>
      <c r="J71" s="60"/>
      <c r="K71" s="60"/>
      <c r="L71" s="58"/>
    </row>
    <row r="72" spans="2:65" s="1" customFormat="1">
      <c r="B72" s="38"/>
      <c r="C72" s="62" t="s">
        <v>27</v>
      </c>
      <c r="D72" s="60"/>
      <c r="E72" s="60"/>
      <c r="F72" s="160" t="str">
        <f>E13</f>
        <v>Město Kolín</v>
      </c>
      <c r="G72" s="60"/>
      <c r="H72" s="60"/>
      <c r="I72" s="161" t="s">
        <v>34</v>
      </c>
      <c r="J72" s="160" t="str">
        <f>E19</f>
        <v>Dondesign s.r.o.</v>
      </c>
      <c r="K72" s="60"/>
      <c r="L72" s="58"/>
    </row>
    <row r="73" spans="2:65" s="1" customFormat="1" ht="14.45" customHeight="1">
      <c r="B73" s="38"/>
      <c r="C73" s="62" t="s">
        <v>32</v>
      </c>
      <c r="D73" s="60"/>
      <c r="E73" s="60"/>
      <c r="F73" s="160" t="str">
        <f>IF(E16="","",E16)</f>
        <v/>
      </c>
      <c r="G73" s="60"/>
      <c r="H73" s="60"/>
      <c r="I73" s="159"/>
      <c r="J73" s="60"/>
      <c r="K73" s="60"/>
      <c r="L73" s="58"/>
    </row>
    <row r="74" spans="2:65" s="1" customFormat="1" ht="10.35" customHeight="1">
      <c r="B74" s="38"/>
      <c r="C74" s="60"/>
      <c r="D74" s="60"/>
      <c r="E74" s="60"/>
      <c r="F74" s="60"/>
      <c r="G74" s="60"/>
      <c r="H74" s="60"/>
      <c r="I74" s="159"/>
      <c r="J74" s="60"/>
      <c r="K74" s="60"/>
      <c r="L74" s="58"/>
    </row>
    <row r="75" spans="2:65" s="9" customFormat="1" ht="29.25" customHeight="1">
      <c r="B75" s="162"/>
      <c r="C75" s="163" t="s">
        <v>110</v>
      </c>
      <c r="D75" s="164" t="s">
        <v>58</v>
      </c>
      <c r="E75" s="164" t="s">
        <v>54</v>
      </c>
      <c r="F75" s="164" t="s">
        <v>111</v>
      </c>
      <c r="G75" s="164" t="s">
        <v>112</v>
      </c>
      <c r="H75" s="164" t="s">
        <v>113</v>
      </c>
      <c r="I75" s="165" t="s">
        <v>114</v>
      </c>
      <c r="J75" s="164" t="s">
        <v>100</v>
      </c>
      <c r="K75" s="166" t="s">
        <v>115</v>
      </c>
      <c r="L75" s="167"/>
      <c r="M75" s="78" t="s">
        <v>116</v>
      </c>
      <c r="N75" s="79" t="s">
        <v>43</v>
      </c>
      <c r="O75" s="79" t="s">
        <v>117</v>
      </c>
      <c r="P75" s="79" t="s">
        <v>118</v>
      </c>
      <c r="Q75" s="79" t="s">
        <v>119</v>
      </c>
      <c r="R75" s="79" t="s">
        <v>120</v>
      </c>
      <c r="S75" s="79" t="s">
        <v>121</v>
      </c>
      <c r="T75" s="80" t="s">
        <v>122</v>
      </c>
    </row>
    <row r="76" spans="2:65" s="1" customFormat="1" ht="29.25" customHeight="1">
      <c r="B76" s="38"/>
      <c r="C76" s="84" t="s">
        <v>101</v>
      </c>
      <c r="D76" s="60"/>
      <c r="E76" s="60"/>
      <c r="F76" s="60"/>
      <c r="G76" s="60"/>
      <c r="H76" s="60"/>
      <c r="I76" s="159"/>
      <c r="J76" s="168">
        <f>BK76</f>
        <v>0</v>
      </c>
      <c r="K76" s="60"/>
      <c r="L76" s="58"/>
      <c r="M76" s="81"/>
      <c r="N76" s="82"/>
      <c r="O76" s="82"/>
      <c r="P76" s="169">
        <f>P77</f>
        <v>0</v>
      </c>
      <c r="Q76" s="82"/>
      <c r="R76" s="169">
        <f>R77</f>
        <v>15.688086140000003</v>
      </c>
      <c r="S76" s="82"/>
      <c r="T76" s="170">
        <f>T77</f>
        <v>0.72499999999999998</v>
      </c>
      <c r="AT76" s="21" t="s">
        <v>72</v>
      </c>
      <c r="AU76" s="21" t="s">
        <v>102</v>
      </c>
      <c r="BK76" s="171">
        <f>BK77</f>
        <v>0</v>
      </c>
    </row>
    <row r="77" spans="2:65" s="10" customFormat="1" ht="37.35" customHeight="1">
      <c r="B77" s="172"/>
      <c r="C77" s="173"/>
      <c r="D77" s="174" t="s">
        <v>72</v>
      </c>
      <c r="E77" s="175" t="s">
        <v>123</v>
      </c>
      <c r="F77" s="175" t="s">
        <v>124</v>
      </c>
      <c r="G77" s="173"/>
      <c r="H77" s="173"/>
      <c r="I77" s="176"/>
      <c r="J77" s="177">
        <f>BK77</f>
        <v>0</v>
      </c>
      <c r="K77" s="173"/>
      <c r="L77" s="178"/>
      <c r="M77" s="179"/>
      <c r="N77" s="180"/>
      <c r="O77" s="180"/>
      <c r="P77" s="181">
        <f>P78+P94+P99+P106+P112</f>
        <v>0</v>
      </c>
      <c r="Q77" s="180"/>
      <c r="R77" s="181">
        <f>R78+R94+R99+R106+R112</f>
        <v>15.688086140000003</v>
      </c>
      <c r="S77" s="180"/>
      <c r="T77" s="182">
        <f>T78+T94+T99+T106+T112</f>
        <v>0.72499999999999998</v>
      </c>
      <c r="AR77" s="183" t="s">
        <v>78</v>
      </c>
      <c r="AT77" s="184" t="s">
        <v>72</v>
      </c>
      <c r="AU77" s="184" t="s">
        <v>73</v>
      </c>
      <c r="AY77" s="183" t="s">
        <v>125</v>
      </c>
      <c r="BK77" s="185">
        <f>BK78+BK94+BK99+BK106+BK112</f>
        <v>0</v>
      </c>
    </row>
    <row r="78" spans="2:65" s="10" customFormat="1" ht="19.899999999999999" customHeight="1">
      <c r="B78" s="172"/>
      <c r="C78" s="173"/>
      <c r="D78" s="186" t="s">
        <v>72</v>
      </c>
      <c r="E78" s="187" t="s">
        <v>78</v>
      </c>
      <c r="F78" s="187" t="s">
        <v>126</v>
      </c>
      <c r="G78" s="173"/>
      <c r="H78" s="173"/>
      <c r="I78" s="176"/>
      <c r="J78" s="188">
        <f>BK78</f>
        <v>0</v>
      </c>
      <c r="K78" s="173"/>
      <c r="L78" s="178"/>
      <c r="M78" s="179"/>
      <c r="N78" s="180"/>
      <c r="O78" s="180"/>
      <c r="P78" s="181">
        <f>SUM(P79:P93)</f>
        <v>0</v>
      </c>
      <c r="Q78" s="180"/>
      <c r="R78" s="181">
        <f>SUM(R79:R93)</f>
        <v>0</v>
      </c>
      <c r="S78" s="180"/>
      <c r="T78" s="182">
        <f>SUM(T79:T93)</f>
        <v>0.72499999999999998</v>
      </c>
      <c r="AR78" s="183" t="s">
        <v>78</v>
      </c>
      <c r="AT78" s="184" t="s">
        <v>72</v>
      </c>
      <c r="AU78" s="184" t="s">
        <v>78</v>
      </c>
      <c r="AY78" s="183" t="s">
        <v>125</v>
      </c>
      <c r="BK78" s="185">
        <f>SUM(BK79:BK93)</f>
        <v>0</v>
      </c>
    </row>
    <row r="79" spans="2:65" s="1" customFormat="1" ht="31.5" customHeight="1">
      <c r="B79" s="38"/>
      <c r="C79" s="189" t="s">
        <v>127</v>
      </c>
      <c r="D79" s="189" t="s">
        <v>128</v>
      </c>
      <c r="E79" s="190" t="s">
        <v>129</v>
      </c>
      <c r="F79" s="191" t="s">
        <v>130</v>
      </c>
      <c r="G79" s="192" t="s">
        <v>131</v>
      </c>
      <c r="H79" s="193">
        <v>2.5</v>
      </c>
      <c r="I79" s="194"/>
      <c r="J79" s="195">
        <f>ROUND(I79*H79,2)</f>
        <v>0</v>
      </c>
      <c r="K79" s="191" t="s">
        <v>132</v>
      </c>
      <c r="L79" s="58"/>
      <c r="M79" s="196" t="s">
        <v>21</v>
      </c>
      <c r="N79" s="197" t="s">
        <v>44</v>
      </c>
      <c r="O79" s="39"/>
      <c r="P79" s="198">
        <f>O79*H79</f>
        <v>0</v>
      </c>
      <c r="Q79" s="198">
        <v>0</v>
      </c>
      <c r="R79" s="198">
        <f>Q79*H79</f>
        <v>0</v>
      </c>
      <c r="S79" s="198">
        <v>0.28999999999999998</v>
      </c>
      <c r="T79" s="199">
        <f>S79*H79</f>
        <v>0.72499999999999998</v>
      </c>
      <c r="AR79" s="21" t="s">
        <v>127</v>
      </c>
      <c r="AT79" s="21" t="s">
        <v>128</v>
      </c>
      <c r="AU79" s="21" t="s">
        <v>83</v>
      </c>
      <c r="AY79" s="21" t="s">
        <v>125</v>
      </c>
      <c r="BE79" s="200">
        <f>IF(N79="základní",J79,0)</f>
        <v>0</v>
      </c>
      <c r="BF79" s="200">
        <f>IF(N79="snížená",J79,0)</f>
        <v>0</v>
      </c>
      <c r="BG79" s="200">
        <f>IF(N79="zákl. přenesená",J79,0)</f>
        <v>0</v>
      </c>
      <c r="BH79" s="200">
        <f>IF(N79="sníž. přenesená",J79,0)</f>
        <v>0</v>
      </c>
      <c r="BI79" s="200">
        <f>IF(N79="nulová",J79,0)</f>
        <v>0</v>
      </c>
      <c r="BJ79" s="21" t="s">
        <v>78</v>
      </c>
      <c r="BK79" s="200">
        <f>ROUND(I79*H79,2)</f>
        <v>0</v>
      </c>
      <c r="BL79" s="21" t="s">
        <v>127</v>
      </c>
      <c r="BM79" s="21" t="s">
        <v>133</v>
      </c>
    </row>
    <row r="80" spans="2:65" s="1" customFormat="1" ht="44.25" customHeight="1">
      <c r="B80" s="38"/>
      <c r="C80" s="189" t="s">
        <v>83</v>
      </c>
      <c r="D80" s="189" t="s">
        <v>128</v>
      </c>
      <c r="E80" s="190" t="s">
        <v>134</v>
      </c>
      <c r="F80" s="191" t="s">
        <v>135</v>
      </c>
      <c r="G80" s="192" t="s">
        <v>136</v>
      </c>
      <c r="H80" s="193">
        <v>1.86</v>
      </c>
      <c r="I80" s="194"/>
      <c r="J80" s="195">
        <f>ROUND(I80*H80,2)</f>
        <v>0</v>
      </c>
      <c r="K80" s="191" t="s">
        <v>132</v>
      </c>
      <c r="L80" s="58"/>
      <c r="M80" s="196" t="s">
        <v>21</v>
      </c>
      <c r="N80" s="197" t="s">
        <v>44</v>
      </c>
      <c r="O80" s="39"/>
      <c r="P80" s="198">
        <f>O80*H80</f>
        <v>0</v>
      </c>
      <c r="Q80" s="198">
        <v>0</v>
      </c>
      <c r="R80" s="198">
        <f>Q80*H80</f>
        <v>0</v>
      </c>
      <c r="S80" s="198">
        <v>0</v>
      </c>
      <c r="T80" s="199">
        <f>S80*H80</f>
        <v>0</v>
      </c>
      <c r="AR80" s="21" t="s">
        <v>127</v>
      </c>
      <c r="AT80" s="21" t="s">
        <v>128</v>
      </c>
      <c r="AU80" s="21" t="s">
        <v>83</v>
      </c>
      <c r="AY80" s="21" t="s">
        <v>125</v>
      </c>
      <c r="BE80" s="200">
        <f>IF(N80="základní",J80,0)</f>
        <v>0</v>
      </c>
      <c r="BF80" s="200">
        <f>IF(N80="snížená",J80,0)</f>
        <v>0</v>
      </c>
      <c r="BG80" s="200">
        <f>IF(N80="zákl. přenesená",J80,0)</f>
        <v>0</v>
      </c>
      <c r="BH80" s="200">
        <f>IF(N80="sníž. přenesená",J80,0)</f>
        <v>0</v>
      </c>
      <c r="BI80" s="200">
        <f>IF(N80="nulová",J80,0)</f>
        <v>0</v>
      </c>
      <c r="BJ80" s="21" t="s">
        <v>78</v>
      </c>
      <c r="BK80" s="200">
        <f>ROUND(I80*H80,2)</f>
        <v>0</v>
      </c>
      <c r="BL80" s="21" t="s">
        <v>127</v>
      </c>
      <c r="BM80" s="21" t="s">
        <v>137</v>
      </c>
    </row>
    <row r="81" spans="2:65" s="11" customFormat="1" ht="13.5">
      <c r="B81" s="201"/>
      <c r="C81" s="202"/>
      <c r="D81" s="203" t="s">
        <v>138</v>
      </c>
      <c r="E81" s="204" t="s">
        <v>21</v>
      </c>
      <c r="F81" s="205" t="s">
        <v>139</v>
      </c>
      <c r="G81" s="202"/>
      <c r="H81" s="206">
        <v>1.86</v>
      </c>
      <c r="I81" s="207"/>
      <c r="J81" s="202"/>
      <c r="K81" s="202"/>
      <c r="L81" s="208"/>
      <c r="M81" s="209"/>
      <c r="N81" s="210"/>
      <c r="O81" s="210"/>
      <c r="P81" s="210"/>
      <c r="Q81" s="210"/>
      <c r="R81" s="210"/>
      <c r="S81" s="210"/>
      <c r="T81" s="211"/>
      <c r="AT81" s="212" t="s">
        <v>138</v>
      </c>
      <c r="AU81" s="212" t="s">
        <v>83</v>
      </c>
      <c r="AV81" s="11" t="s">
        <v>83</v>
      </c>
      <c r="AW81" s="11" t="s">
        <v>37</v>
      </c>
      <c r="AX81" s="11" t="s">
        <v>78</v>
      </c>
      <c r="AY81" s="212" t="s">
        <v>125</v>
      </c>
    </row>
    <row r="82" spans="2:65" s="1" customFormat="1" ht="31.5" customHeight="1">
      <c r="B82" s="38"/>
      <c r="C82" s="189" t="s">
        <v>140</v>
      </c>
      <c r="D82" s="189" t="s">
        <v>128</v>
      </c>
      <c r="E82" s="190" t="s">
        <v>141</v>
      </c>
      <c r="F82" s="191" t="s">
        <v>142</v>
      </c>
      <c r="G82" s="192" t="s">
        <v>136</v>
      </c>
      <c r="H82" s="193">
        <v>2.79</v>
      </c>
      <c r="I82" s="194"/>
      <c r="J82" s="195">
        <f>ROUND(I82*H82,2)</f>
        <v>0</v>
      </c>
      <c r="K82" s="191" t="s">
        <v>132</v>
      </c>
      <c r="L82" s="58"/>
      <c r="M82" s="196" t="s">
        <v>21</v>
      </c>
      <c r="N82" s="197" t="s">
        <v>44</v>
      </c>
      <c r="O82" s="39"/>
      <c r="P82" s="198">
        <f>O82*H82</f>
        <v>0</v>
      </c>
      <c r="Q82" s="198">
        <v>0</v>
      </c>
      <c r="R82" s="198">
        <f>Q82*H82</f>
        <v>0</v>
      </c>
      <c r="S82" s="198">
        <v>0</v>
      </c>
      <c r="T82" s="199">
        <f>S82*H82</f>
        <v>0</v>
      </c>
      <c r="AR82" s="21" t="s">
        <v>127</v>
      </c>
      <c r="AT82" s="21" t="s">
        <v>128</v>
      </c>
      <c r="AU82" s="21" t="s">
        <v>83</v>
      </c>
      <c r="AY82" s="21" t="s">
        <v>125</v>
      </c>
      <c r="BE82" s="200">
        <f>IF(N82="základní",J82,0)</f>
        <v>0</v>
      </c>
      <c r="BF82" s="200">
        <f>IF(N82="snížená",J82,0)</f>
        <v>0</v>
      </c>
      <c r="BG82" s="200">
        <f>IF(N82="zákl. přenesená",J82,0)</f>
        <v>0</v>
      </c>
      <c r="BH82" s="200">
        <f>IF(N82="sníž. přenesená",J82,0)</f>
        <v>0</v>
      </c>
      <c r="BI82" s="200">
        <f>IF(N82="nulová",J82,0)</f>
        <v>0</v>
      </c>
      <c r="BJ82" s="21" t="s">
        <v>78</v>
      </c>
      <c r="BK82" s="200">
        <f>ROUND(I82*H82,2)</f>
        <v>0</v>
      </c>
      <c r="BL82" s="21" t="s">
        <v>127</v>
      </c>
      <c r="BM82" s="21" t="s">
        <v>143</v>
      </c>
    </row>
    <row r="83" spans="2:65" s="11" customFormat="1" ht="13.5">
      <c r="B83" s="201"/>
      <c r="C83" s="202"/>
      <c r="D83" s="203" t="s">
        <v>138</v>
      </c>
      <c r="E83" s="204" t="s">
        <v>21</v>
      </c>
      <c r="F83" s="205" t="s">
        <v>144</v>
      </c>
      <c r="G83" s="202"/>
      <c r="H83" s="206">
        <v>2.79</v>
      </c>
      <c r="I83" s="207"/>
      <c r="J83" s="202"/>
      <c r="K83" s="202"/>
      <c r="L83" s="208"/>
      <c r="M83" s="209"/>
      <c r="N83" s="210"/>
      <c r="O83" s="210"/>
      <c r="P83" s="210"/>
      <c r="Q83" s="210"/>
      <c r="R83" s="210"/>
      <c r="S83" s="210"/>
      <c r="T83" s="211"/>
      <c r="AT83" s="212" t="s">
        <v>138</v>
      </c>
      <c r="AU83" s="212" t="s">
        <v>83</v>
      </c>
      <c r="AV83" s="11" t="s">
        <v>83</v>
      </c>
      <c r="AW83" s="11" t="s">
        <v>37</v>
      </c>
      <c r="AX83" s="11" t="s">
        <v>78</v>
      </c>
      <c r="AY83" s="212" t="s">
        <v>125</v>
      </c>
    </row>
    <row r="84" spans="2:65" s="1" customFormat="1" ht="44.25" customHeight="1">
      <c r="B84" s="38"/>
      <c r="C84" s="189" t="s">
        <v>145</v>
      </c>
      <c r="D84" s="189" t="s">
        <v>128</v>
      </c>
      <c r="E84" s="190" t="s">
        <v>146</v>
      </c>
      <c r="F84" s="191" t="s">
        <v>147</v>
      </c>
      <c r="G84" s="192" t="s">
        <v>136</v>
      </c>
      <c r="H84" s="193">
        <v>2.79</v>
      </c>
      <c r="I84" s="194"/>
      <c r="J84" s="195">
        <f>ROUND(I84*H84,2)</f>
        <v>0</v>
      </c>
      <c r="K84" s="191" t="s">
        <v>132</v>
      </c>
      <c r="L84" s="58"/>
      <c r="M84" s="196" t="s">
        <v>21</v>
      </c>
      <c r="N84" s="197" t="s">
        <v>44</v>
      </c>
      <c r="O84" s="39"/>
      <c r="P84" s="198">
        <f>O84*H84</f>
        <v>0</v>
      </c>
      <c r="Q84" s="198">
        <v>0</v>
      </c>
      <c r="R84" s="198">
        <f>Q84*H84</f>
        <v>0</v>
      </c>
      <c r="S84" s="198">
        <v>0</v>
      </c>
      <c r="T84" s="199">
        <f>S84*H84</f>
        <v>0</v>
      </c>
      <c r="AR84" s="21" t="s">
        <v>127</v>
      </c>
      <c r="AT84" s="21" t="s">
        <v>128</v>
      </c>
      <c r="AU84" s="21" t="s">
        <v>83</v>
      </c>
      <c r="AY84" s="21" t="s">
        <v>125</v>
      </c>
      <c r="BE84" s="200">
        <f>IF(N84="základní",J84,0)</f>
        <v>0</v>
      </c>
      <c r="BF84" s="200">
        <f>IF(N84="snížená",J84,0)</f>
        <v>0</v>
      </c>
      <c r="BG84" s="200">
        <f>IF(N84="zákl. přenesená",J84,0)</f>
        <v>0</v>
      </c>
      <c r="BH84" s="200">
        <f>IF(N84="sníž. přenesená",J84,0)</f>
        <v>0</v>
      </c>
      <c r="BI84" s="200">
        <f>IF(N84="nulová",J84,0)</f>
        <v>0</v>
      </c>
      <c r="BJ84" s="21" t="s">
        <v>78</v>
      </c>
      <c r="BK84" s="200">
        <f>ROUND(I84*H84,2)</f>
        <v>0</v>
      </c>
      <c r="BL84" s="21" t="s">
        <v>127</v>
      </c>
      <c r="BM84" s="21" t="s">
        <v>148</v>
      </c>
    </row>
    <row r="85" spans="2:65" s="11" customFormat="1" ht="13.5">
      <c r="B85" s="201"/>
      <c r="C85" s="202"/>
      <c r="D85" s="203" t="s">
        <v>138</v>
      </c>
      <c r="E85" s="204" t="s">
        <v>21</v>
      </c>
      <c r="F85" s="205" t="s">
        <v>144</v>
      </c>
      <c r="G85" s="202"/>
      <c r="H85" s="206">
        <v>2.79</v>
      </c>
      <c r="I85" s="207"/>
      <c r="J85" s="202"/>
      <c r="K85" s="202"/>
      <c r="L85" s="208"/>
      <c r="M85" s="209"/>
      <c r="N85" s="210"/>
      <c r="O85" s="210"/>
      <c r="P85" s="210"/>
      <c r="Q85" s="210"/>
      <c r="R85" s="210"/>
      <c r="S85" s="210"/>
      <c r="T85" s="211"/>
      <c r="AT85" s="212" t="s">
        <v>138</v>
      </c>
      <c r="AU85" s="212" t="s">
        <v>83</v>
      </c>
      <c r="AV85" s="11" t="s">
        <v>83</v>
      </c>
      <c r="AW85" s="11" t="s">
        <v>37</v>
      </c>
      <c r="AX85" s="11" t="s">
        <v>78</v>
      </c>
      <c r="AY85" s="212" t="s">
        <v>125</v>
      </c>
    </row>
    <row r="86" spans="2:65" s="1" customFormat="1" ht="44.25" customHeight="1">
      <c r="B86" s="38"/>
      <c r="C86" s="189" t="s">
        <v>149</v>
      </c>
      <c r="D86" s="189" t="s">
        <v>128</v>
      </c>
      <c r="E86" s="190" t="s">
        <v>150</v>
      </c>
      <c r="F86" s="191" t="s">
        <v>151</v>
      </c>
      <c r="G86" s="192" t="s">
        <v>136</v>
      </c>
      <c r="H86" s="193">
        <v>2.79</v>
      </c>
      <c r="I86" s="194"/>
      <c r="J86" s="195">
        <f>ROUND(I86*H86,2)</f>
        <v>0</v>
      </c>
      <c r="K86" s="191" t="s">
        <v>132</v>
      </c>
      <c r="L86" s="58"/>
      <c r="M86" s="196" t="s">
        <v>21</v>
      </c>
      <c r="N86" s="197" t="s">
        <v>44</v>
      </c>
      <c r="O86" s="39"/>
      <c r="P86" s="198">
        <f>O86*H86</f>
        <v>0</v>
      </c>
      <c r="Q86" s="198">
        <v>0</v>
      </c>
      <c r="R86" s="198">
        <f>Q86*H86</f>
        <v>0</v>
      </c>
      <c r="S86" s="198">
        <v>0</v>
      </c>
      <c r="T86" s="199">
        <f>S86*H86</f>
        <v>0</v>
      </c>
      <c r="AR86" s="21" t="s">
        <v>127</v>
      </c>
      <c r="AT86" s="21" t="s">
        <v>128</v>
      </c>
      <c r="AU86" s="21" t="s">
        <v>83</v>
      </c>
      <c r="AY86" s="21" t="s">
        <v>125</v>
      </c>
      <c r="BE86" s="200">
        <f>IF(N86="základní",J86,0)</f>
        <v>0</v>
      </c>
      <c r="BF86" s="200">
        <f>IF(N86="snížená",J86,0)</f>
        <v>0</v>
      </c>
      <c r="BG86" s="200">
        <f>IF(N86="zákl. přenesená",J86,0)</f>
        <v>0</v>
      </c>
      <c r="BH86" s="200">
        <f>IF(N86="sníž. přenesená",J86,0)</f>
        <v>0</v>
      </c>
      <c r="BI86" s="200">
        <f>IF(N86="nulová",J86,0)</f>
        <v>0</v>
      </c>
      <c r="BJ86" s="21" t="s">
        <v>78</v>
      </c>
      <c r="BK86" s="200">
        <f>ROUND(I86*H86,2)</f>
        <v>0</v>
      </c>
      <c r="BL86" s="21" t="s">
        <v>127</v>
      </c>
      <c r="BM86" s="21" t="s">
        <v>152</v>
      </c>
    </row>
    <row r="87" spans="2:65" s="11" customFormat="1" ht="13.5">
      <c r="B87" s="201"/>
      <c r="C87" s="202"/>
      <c r="D87" s="203" t="s">
        <v>138</v>
      </c>
      <c r="E87" s="204" t="s">
        <v>21</v>
      </c>
      <c r="F87" s="205" t="s">
        <v>144</v>
      </c>
      <c r="G87" s="202"/>
      <c r="H87" s="206">
        <v>2.79</v>
      </c>
      <c r="I87" s="207"/>
      <c r="J87" s="202"/>
      <c r="K87" s="202"/>
      <c r="L87" s="208"/>
      <c r="M87" s="209"/>
      <c r="N87" s="210"/>
      <c r="O87" s="210"/>
      <c r="P87" s="210"/>
      <c r="Q87" s="210"/>
      <c r="R87" s="210"/>
      <c r="S87" s="210"/>
      <c r="T87" s="211"/>
      <c r="AT87" s="212" t="s">
        <v>138</v>
      </c>
      <c r="AU87" s="212" t="s">
        <v>83</v>
      </c>
      <c r="AV87" s="11" t="s">
        <v>83</v>
      </c>
      <c r="AW87" s="11" t="s">
        <v>37</v>
      </c>
      <c r="AX87" s="11" t="s">
        <v>78</v>
      </c>
      <c r="AY87" s="212" t="s">
        <v>125</v>
      </c>
    </row>
    <row r="88" spans="2:65" s="1" customFormat="1" ht="31.5" customHeight="1">
      <c r="B88" s="38"/>
      <c r="C88" s="189" t="s">
        <v>153</v>
      </c>
      <c r="D88" s="189" t="s">
        <v>128</v>
      </c>
      <c r="E88" s="190" t="s">
        <v>154</v>
      </c>
      <c r="F88" s="191" t="s">
        <v>155</v>
      </c>
      <c r="G88" s="192" t="s">
        <v>136</v>
      </c>
      <c r="H88" s="193">
        <v>2.79</v>
      </c>
      <c r="I88" s="194"/>
      <c r="J88" s="195">
        <f>ROUND(I88*H88,2)</f>
        <v>0</v>
      </c>
      <c r="K88" s="191" t="s">
        <v>132</v>
      </c>
      <c r="L88" s="58"/>
      <c r="M88" s="196" t="s">
        <v>21</v>
      </c>
      <c r="N88" s="197" t="s">
        <v>44</v>
      </c>
      <c r="O88" s="39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AR88" s="21" t="s">
        <v>127</v>
      </c>
      <c r="AT88" s="21" t="s">
        <v>128</v>
      </c>
      <c r="AU88" s="21" t="s">
        <v>83</v>
      </c>
      <c r="AY88" s="21" t="s">
        <v>125</v>
      </c>
      <c r="BE88" s="200">
        <f>IF(N88="základní",J88,0)</f>
        <v>0</v>
      </c>
      <c r="BF88" s="200">
        <f>IF(N88="snížená",J88,0)</f>
        <v>0</v>
      </c>
      <c r="BG88" s="200">
        <f>IF(N88="zákl. přenesená",J88,0)</f>
        <v>0</v>
      </c>
      <c r="BH88" s="200">
        <f>IF(N88="sníž. přenesená",J88,0)</f>
        <v>0</v>
      </c>
      <c r="BI88" s="200">
        <f>IF(N88="nulová",J88,0)</f>
        <v>0</v>
      </c>
      <c r="BJ88" s="21" t="s">
        <v>78</v>
      </c>
      <c r="BK88" s="200">
        <f>ROUND(I88*H88,2)</f>
        <v>0</v>
      </c>
      <c r="BL88" s="21" t="s">
        <v>127</v>
      </c>
      <c r="BM88" s="21" t="s">
        <v>156</v>
      </c>
    </row>
    <row r="89" spans="2:65" s="11" customFormat="1" ht="13.5">
      <c r="B89" s="201"/>
      <c r="C89" s="202"/>
      <c r="D89" s="203" t="s">
        <v>138</v>
      </c>
      <c r="E89" s="204" t="s">
        <v>21</v>
      </c>
      <c r="F89" s="205" t="s">
        <v>144</v>
      </c>
      <c r="G89" s="202"/>
      <c r="H89" s="206">
        <v>2.79</v>
      </c>
      <c r="I89" s="207"/>
      <c r="J89" s="202"/>
      <c r="K89" s="202"/>
      <c r="L89" s="208"/>
      <c r="M89" s="209"/>
      <c r="N89" s="210"/>
      <c r="O89" s="210"/>
      <c r="P89" s="210"/>
      <c r="Q89" s="210"/>
      <c r="R89" s="210"/>
      <c r="S89" s="210"/>
      <c r="T89" s="211"/>
      <c r="AT89" s="212" t="s">
        <v>138</v>
      </c>
      <c r="AU89" s="212" t="s">
        <v>83</v>
      </c>
      <c r="AV89" s="11" t="s">
        <v>83</v>
      </c>
      <c r="AW89" s="11" t="s">
        <v>37</v>
      </c>
      <c r="AX89" s="11" t="s">
        <v>78</v>
      </c>
      <c r="AY89" s="212" t="s">
        <v>125</v>
      </c>
    </row>
    <row r="90" spans="2:65" s="1" customFormat="1" ht="22.5" customHeight="1">
      <c r="B90" s="38"/>
      <c r="C90" s="189" t="s">
        <v>157</v>
      </c>
      <c r="D90" s="189" t="s">
        <v>128</v>
      </c>
      <c r="E90" s="190" t="s">
        <v>158</v>
      </c>
      <c r="F90" s="191" t="s">
        <v>159</v>
      </c>
      <c r="G90" s="192" t="s">
        <v>136</v>
      </c>
      <c r="H90" s="193">
        <v>2.79</v>
      </c>
      <c r="I90" s="194"/>
      <c r="J90" s="195">
        <f>ROUND(I90*H90,2)</f>
        <v>0</v>
      </c>
      <c r="K90" s="191" t="s">
        <v>132</v>
      </c>
      <c r="L90" s="58"/>
      <c r="M90" s="196" t="s">
        <v>21</v>
      </c>
      <c r="N90" s="197" t="s">
        <v>44</v>
      </c>
      <c r="O90" s="39"/>
      <c r="P90" s="198">
        <f>O90*H90</f>
        <v>0</v>
      </c>
      <c r="Q90" s="198">
        <v>0</v>
      </c>
      <c r="R90" s="198">
        <f>Q90*H90</f>
        <v>0</v>
      </c>
      <c r="S90" s="198">
        <v>0</v>
      </c>
      <c r="T90" s="199">
        <f>S90*H90</f>
        <v>0</v>
      </c>
      <c r="AR90" s="21" t="s">
        <v>127</v>
      </c>
      <c r="AT90" s="21" t="s">
        <v>128</v>
      </c>
      <c r="AU90" s="21" t="s">
        <v>83</v>
      </c>
      <c r="AY90" s="21" t="s">
        <v>125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21" t="s">
        <v>78</v>
      </c>
      <c r="BK90" s="200">
        <f>ROUND(I90*H90,2)</f>
        <v>0</v>
      </c>
      <c r="BL90" s="21" t="s">
        <v>127</v>
      </c>
      <c r="BM90" s="21" t="s">
        <v>160</v>
      </c>
    </row>
    <row r="91" spans="2:65" s="11" customFormat="1" ht="13.5">
      <c r="B91" s="201"/>
      <c r="C91" s="202"/>
      <c r="D91" s="203" t="s">
        <v>138</v>
      </c>
      <c r="E91" s="204" t="s">
        <v>21</v>
      </c>
      <c r="F91" s="205" t="s">
        <v>144</v>
      </c>
      <c r="G91" s="202"/>
      <c r="H91" s="206">
        <v>2.79</v>
      </c>
      <c r="I91" s="207"/>
      <c r="J91" s="202"/>
      <c r="K91" s="202"/>
      <c r="L91" s="208"/>
      <c r="M91" s="209"/>
      <c r="N91" s="210"/>
      <c r="O91" s="210"/>
      <c r="P91" s="210"/>
      <c r="Q91" s="210"/>
      <c r="R91" s="210"/>
      <c r="S91" s="210"/>
      <c r="T91" s="211"/>
      <c r="AT91" s="212" t="s">
        <v>138</v>
      </c>
      <c r="AU91" s="212" t="s">
        <v>83</v>
      </c>
      <c r="AV91" s="11" t="s">
        <v>83</v>
      </c>
      <c r="AW91" s="11" t="s">
        <v>37</v>
      </c>
      <c r="AX91" s="11" t="s">
        <v>78</v>
      </c>
      <c r="AY91" s="212" t="s">
        <v>125</v>
      </c>
    </row>
    <row r="92" spans="2:65" s="1" customFormat="1" ht="22.5" customHeight="1">
      <c r="B92" s="38"/>
      <c r="C92" s="189" t="s">
        <v>161</v>
      </c>
      <c r="D92" s="189" t="s">
        <v>128</v>
      </c>
      <c r="E92" s="190" t="s">
        <v>162</v>
      </c>
      <c r="F92" s="191" t="s">
        <v>163</v>
      </c>
      <c r="G92" s="192" t="s">
        <v>164</v>
      </c>
      <c r="H92" s="193">
        <v>4.1849999999999996</v>
      </c>
      <c r="I92" s="194"/>
      <c r="J92" s="195">
        <f>ROUND(I92*H92,2)</f>
        <v>0</v>
      </c>
      <c r="K92" s="191" t="s">
        <v>132</v>
      </c>
      <c r="L92" s="58"/>
      <c r="M92" s="196" t="s">
        <v>21</v>
      </c>
      <c r="N92" s="197" t="s">
        <v>44</v>
      </c>
      <c r="O92" s="39"/>
      <c r="P92" s="198">
        <f>O92*H92</f>
        <v>0</v>
      </c>
      <c r="Q92" s="198">
        <v>0</v>
      </c>
      <c r="R92" s="198">
        <f>Q92*H92</f>
        <v>0</v>
      </c>
      <c r="S92" s="198">
        <v>0</v>
      </c>
      <c r="T92" s="199">
        <f>S92*H92</f>
        <v>0</v>
      </c>
      <c r="AR92" s="21" t="s">
        <v>127</v>
      </c>
      <c r="AT92" s="21" t="s">
        <v>128</v>
      </c>
      <c r="AU92" s="21" t="s">
        <v>83</v>
      </c>
      <c r="AY92" s="21" t="s">
        <v>125</v>
      </c>
      <c r="BE92" s="200">
        <f>IF(N92="základní",J92,0)</f>
        <v>0</v>
      </c>
      <c r="BF92" s="200">
        <f>IF(N92="snížená",J92,0)</f>
        <v>0</v>
      </c>
      <c r="BG92" s="200">
        <f>IF(N92="zákl. přenesená",J92,0)</f>
        <v>0</v>
      </c>
      <c r="BH92" s="200">
        <f>IF(N92="sníž. přenesená",J92,0)</f>
        <v>0</v>
      </c>
      <c r="BI92" s="200">
        <f>IF(N92="nulová",J92,0)</f>
        <v>0</v>
      </c>
      <c r="BJ92" s="21" t="s">
        <v>78</v>
      </c>
      <c r="BK92" s="200">
        <f>ROUND(I92*H92,2)</f>
        <v>0</v>
      </c>
      <c r="BL92" s="21" t="s">
        <v>127</v>
      </c>
      <c r="BM92" s="21" t="s">
        <v>165</v>
      </c>
    </row>
    <row r="93" spans="2:65" s="11" customFormat="1" ht="13.5">
      <c r="B93" s="201"/>
      <c r="C93" s="202"/>
      <c r="D93" s="213" t="s">
        <v>138</v>
      </c>
      <c r="E93" s="214" t="s">
        <v>21</v>
      </c>
      <c r="F93" s="215" t="s">
        <v>166</v>
      </c>
      <c r="G93" s="202"/>
      <c r="H93" s="216">
        <v>4.1849999999999996</v>
      </c>
      <c r="I93" s="207"/>
      <c r="J93" s="202"/>
      <c r="K93" s="202"/>
      <c r="L93" s="208"/>
      <c r="M93" s="209"/>
      <c r="N93" s="210"/>
      <c r="O93" s="210"/>
      <c r="P93" s="210"/>
      <c r="Q93" s="210"/>
      <c r="R93" s="210"/>
      <c r="S93" s="210"/>
      <c r="T93" s="211"/>
      <c r="AT93" s="212" t="s">
        <v>138</v>
      </c>
      <c r="AU93" s="212" t="s">
        <v>83</v>
      </c>
      <c r="AV93" s="11" t="s">
        <v>83</v>
      </c>
      <c r="AW93" s="11" t="s">
        <v>37</v>
      </c>
      <c r="AX93" s="11" t="s">
        <v>78</v>
      </c>
      <c r="AY93" s="212" t="s">
        <v>125</v>
      </c>
    </row>
    <row r="94" spans="2:65" s="10" customFormat="1" ht="29.85" customHeight="1">
      <c r="B94" s="172"/>
      <c r="C94" s="173"/>
      <c r="D94" s="186" t="s">
        <v>72</v>
      </c>
      <c r="E94" s="187" t="s">
        <v>153</v>
      </c>
      <c r="F94" s="187" t="s">
        <v>167</v>
      </c>
      <c r="G94" s="173"/>
      <c r="H94" s="173"/>
      <c r="I94" s="176"/>
      <c r="J94" s="188">
        <f>BK94</f>
        <v>0</v>
      </c>
      <c r="K94" s="173"/>
      <c r="L94" s="178"/>
      <c r="M94" s="179"/>
      <c r="N94" s="180"/>
      <c r="O94" s="180"/>
      <c r="P94" s="181">
        <f>SUM(P95:P98)</f>
        <v>0</v>
      </c>
      <c r="Q94" s="180"/>
      <c r="R94" s="181">
        <f>SUM(R95:R98)</f>
        <v>10.699092000000002</v>
      </c>
      <c r="S94" s="180"/>
      <c r="T94" s="182">
        <f>SUM(T95:T98)</f>
        <v>0</v>
      </c>
      <c r="AR94" s="183" t="s">
        <v>78</v>
      </c>
      <c r="AT94" s="184" t="s">
        <v>72</v>
      </c>
      <c r="AU94" s="184" t="s">
        <v>78</v>
      </c>
      <c r="AY94" s="183" t="s">
        <v>125</v>
      </c>
      <c r="BK94" s="185">
        <f>SUM(BK95:BK98)</f>
        <v>0</v>
      </c>
    </row>
    <row r="95" spans="2:65" s="1" customFormat="1" ht="22.5" customHeight="1">
      <c r="B95" s="38"/>
      <c r="C95" s="189" t="s">
        <v>168</v>
      </c>
      <c r="D95" s="189" t="s">
        <v>128</v>
      </c>
      <c r="E95" s="190" t="s">
        <v>169</v>
      </c>
      <c r="F95" s="191" t="s">
        <v>170</v>
      </c>
      <c r="G95" s="192" t="s">
        <v>171</v>
      </c>
      <c r="H95" s="193">
        <v>18.600000000000001</v>
      </c>
      <c r="I95" s="194"/>
      <c r="J95" s="195">
        <f>ROUND(I95*H95,2)</f>
        <v>0</v>
      </c>
      <c r="K95" s="191" t="s">
        <v>132</v>
      </c>
      <c r="L95" s="58"/>
      <c r="M95" s="196" t="s">
        <v>21</v>
      </c>
      <c r="N95" s="197" t="s">
        <v>44</v>
      </c>
      <c r="O95" s="39"/>
      <c r="P95" s="198">
        <f>O95*H95</f>
        <v>0</v>
      </c>
      <c r="Q95" s="198">
        <v>8.0030000000000004E-2</v>
      </c>
      <c r="R95" s="198">
        <f>Q95*H95</f>
        <v>1.4885580000000003</v>
      </c>
      <c r="S95" s="198">
        <v>0</v>
      </c>
      <c r="T95" s="199">
        <f>S95*H95</f>
        <v>0</v>
      </c>
      <c r="AR95" s="21" t="s">
        <v>127</v>
      </c>
      <c r="AT95" s="21" t="s">
        <v>128</v>
      </c>
      <c r="AU95" s="21" t="s">
        <v>83</v>
      </c>
      <c r="AY95" s="21" t="s">
        <v>125</v>
      </c>
      <c r="BE95" s="200">
        <f>IF(N95="základní",J95,0)</f>
        <v>0</v>
      </c>
      <c r="BF95" s="200">
        <f>IF(N95="snížená",J95,0)</f>
        <v>0</v>
      </c>
      <c r="BG95" s="200">
        <f>IF(N95="zákl. přenesená",J95,0)</f>
        <v>0</v>
      </c>
      <c r="BH95" s="200">
        <f>IF(N95="sníž. přenesená",J95,0)</f>
        <v>0</v>
      </c>
      <c r="BI95" s="200">
        <f>IF(N95="nulová",J95,0)</f>
        <v>0</v>
      </c>
      <c r="BJ95" s="21" t="s">
        <v>78</v>
      </c>
      <c r="BK95" s="200">
        <f>ROUND(I95*H95,2)</f>
        <v>0</v>
      </c>
      <c r="BL95" s="21" t="s">
        <v>127</v>
      </c>
      <c r="BM95" s="21" t="s">
        <v>172</v>
      </c>
    </row>
    <row r="96" spans="2:65" s="1" customFormat="1" ht="22.5" customHeight="1">
      <c r="B96" s="38"/>
      <c r="C96" s="189" t="s">
        <v>173</v>
      </c>
      <c r="D96" s="189" t="s">
        <v>128</v>
      </c>
      <c r="E96" s="190" t="s">
        <v>174</v>
      </c>
      <c r="F96" s="191" t="s">
        <v>175</v>
      </c>
      <c r="G96" s="192" t="s">
        <v>171</v>
      </c>
      <c r="H96" s="193">
        <v>18.600000000000001</v>
      </c>
      <c r="I96" s="194"/>
      <c r="J96" s="195">
        <f>ROUND(I96*H96,2)</f>
        <v>0</v>
      </c>
      <c r="K96" s="191" t="s">
        <v>132</v>
      </c>
      <c r="L96" s="58"/>
      <c r="M96" s="196" t="s">
        <v>21</v>
      </c>
      <c r="N96" s="197" t="s">
        <v>44</v>
      </c>
      <c r="O96" s="39"/>
      <c r="P96" s="198">
        <f>O96*H96</f>
        <v>0</v>
      </c>
      <c r="Q96" s="198">
        <v>0.27994000000000002</v>
      </c>
      <c r="R96" s="198">
        <f>Q96*H96</f>
        <v>5.2068840000000005</v>
      </c>
      <c r="S96" s="198">
        <v>0</v>
      </c>
      <c r="T96" s="199">
        <f>S96*H96</f>
        <v>0</v>
      </c>
      <c r="AR96" s="21" t="s">
        <v>127</v>
      </c>
      <c r="AT96" s="21" t="s">
        <v>128</v>
      </c>
      <c r="AU96" s="21" t="s">
        <v>83</v>
      </c>
      <c r="AY96" s="21" t="s">
        <v>125</v>
      </c>
      <c r="BE96" s="200">
        <f>IF(N96="základní",J96,0)</f>
        <v>0</v>
      </c>
      <c r="BF96" s="200">
        <f>IF(N96="snížená",J96,0)</f>
        <v>0</v>
      </c>
      <c r="BG96" s="200">
        <f>IF(N96="zákl. přenesená",J96,0)</f>
        <v>0</v>
      </c>
      <c r="BH96" s="200">
        <f>IF(N96="sníž. přenesená",J96,0)</f>
        <v>0</v>
      </c>
      <c r="BI96" s="200">
        <f>IF(N96="nulová",J96,0)</f>
        <v>0</v>
      </c>
      <c r="BJ96" s="21" t="s">
        <v>78</v>
      </c>
      <c r="BK96" s="200">
        <f>ROUND(I96*H96,2)</f>
        <v>0</v>
      </c>
      <c r="BL96" s="21" t="s">
        <v>127</v>
      </c>
      <c r="BM96" s="21" t="s">
        <v>176</v>
      </c>
    </row>
    <row r="97" spans="2:65" s="1" customFormat="1" ht="57" customHeight="1">
      <c r="B97" s="38"/>
      <c r="C97" s="189" t="s">
        <v>177</v>
      </c>
      <c r="D97" s="189" t="s">
        <v>128</v>
      </c>
      <c r="E97" s="190" t="s">
        <v>178</v>
      </c>
      <c r="F97" s="191" t="s">
        <v>179</v>
      </c>
      <c r="G97" s="192" t="s">
        <v>171</v>
      </c>
      <c r="H97" s="193">
        <v>18.600000000000001</v>
      </c>
      <c r="I97" s="194"/>
      <c r="J97" s="195">
        <f>ROUND(I97*H97,2)</f>
        <v>0</v>
      </c>
      <c r="K97" s="191" t="s">
        <v>132</v>
      </c>
      <c r="L97" s="58"/>
      <c r="M97" s="196" t="s">
        <v>21</v>
      </c>
      <c r="N97" s="197" t="s">
        <v>44</v>
      </c>
      <c r="O97" s="39"/>
      <c r="P97" s="198">
        <f>O97*H97</f>
        <v>0</v>
      </c>
      <c r="Q97" s="198">
        <v>8.4250000000000005E-2</v>
      </c>
      <c r="R97" s="198">
        <f>Q97*H97</f>
        <v>1.5670500000000003</v>
      </c>
      <c r="S97" s="198">
        <v>0</v>
      </c>
      <c r="T97" s="199">
        <f>S97*H97</f>
        <v>0</v>
      </c>
      <c r="AR97" s="21" t="s">
        <v>127</v>
      </c>
      <c r="AT97" s="21" t="s">
        <v>128</v>
      </c>
      <c r="AU97" s="21" t="s">
        <v>83</v>
      </c>
      <c r="AY97" s="21" t="s">
        <v>125</v>
      </c>
      <c r="BE97" s="200">
        <f>IF(N97="základní",J97,0)</f>
        <v>0</v>
      </c>
      <c r="BF97" s="200">
        <f>IF(N97="snížená",J97,0)</f>
        <v>0</v>
      </c>
      <c r="BG97" s="200">
        <f>IF(N97="zákl. přenesená",J97,0)</f>
        <v>0</v>
      </c>
      <c r="BH97" s="200">
        <f>IF(N97="sníž. přenesená",J97,0)</f>
        <v>0</v>
      </c>
      <c r="BI97" s="200">
        <f>IF(N97="nulová",J97,0)</f>
        <v>0</v>
      </c>
      <c r="BJ97" s="21" t="s">
        <v>78</v>
      </c>
      <c r="BK97" s="200">
        <f>ROUND(I97*H97,2)</f>
        <v>0</v>
      </c>
      <c r="BL97" s="21" t="s">
        <v>127</v>
      </c>
      <c r="BM97" s="21" t="s">
        <v>180</v>
      </c>
    </row>
    <row r="98" spans="2:65" s="1" customFormat="1" ht="22.5" customHeight="1">
      <c r="B98" s="38"/>
      <c r="C98" s="217" t="s">
        <v>181</v>
      </c>
      <c r="D98" s="217" t="s">
        <v>182</v>
      </c>
      <c r="E98" s="218" t="s">
        <v>183</v>
      </c>
      <c r="F98" s="219" t="s">
        <v>184</v>
      </c>
      <c r="G98" s="220" t="s">
        <v>171</v>
      </c>
      <c r="H98" s="221">
        <v>18.600000000000001</v>
      </c>
      <c r="I98" s="222"/>
      <c r="J98" s="223">
        <f>ROUND(I98*H98,2)</f>
        <v>0</v>
      </c>
      <c r="K98" s="219" t="s">
        <v>132</v>
      </c>
      <c r="L98" s="224"/>
      <c r="M98" s="225" t="s">
        <v>21</v>
      </c>
      <c r="N98" s="226" t="s">
        <v>44</v>
      </c>
      <c r="O98" s="39"/>
      <c r="P98" s="198">
        <f>O98*H98</f>
        <v>0</v>
      </c>
      <c r="Q98" s="198">
        <v>0.13100000000000001</v>
      </c>
      <c r="R98" s="198">
        <f>Q98*H98</f>
        <v>2.4366000000000003</v>
      </c>
      <c r="S98" s="198">
        <v>0</v>
      </c>
      <c r="T98" s="199">
        <f>S98*H98</f>
        <v>0</v>
      </c>
      <c r="AR98" s="21" t="s">
        <v>157</v>
      </c>
      <c r="AT98" s="21" t="s">
        <v>182</v>
      </c>
      <c r="AU98" s="21" t="s">
        <v>83</v>
      </c>
      <c r="AY98" s="21" t="s">
        <v>125</v>
      </c>
      <c r="BE98" s="200">
        <f>IF(N98="základní",J98,0)</f>
        <v>0</v>
      </c>
      <c r="BF98" s="200">
        <f>IF(N98="snížená",J98,0)</f>
        <v>0</v>
      </c>
      <c r="BG98" s="200">
        <f>IF(N98="zákl. přenesená",J98,0)</f>
        <v>0</v>
      </c>
      <c r="BH98" s="200">
        <f>IF(N98="sníž. přenesená",J98,0)</f>
        <v>0</v>
      </c>
      <c r="BI98" s="200">
        <f>IF(N98="nulová",J98,0)</f>
        <v>0</v>
      </c>
      <c r="BJ98" s="21" t="s">
        <v>78</v>
      </c>
      <c r="BK98" s="200">
        <f>ROUND(I98*H98,2)</f>
        <v>0</v>
      </c>
      <c r="BL98" s="21" t="s">
        <v>127</v>
      </c>
      <c r="BM98" s="21" t="s">
        <v>185</v>
      </c>
    </row>
    <row r="99" spans="2:65" s="10" customFormat="1" ht="29.85" customHeight="1">
      <c r="B99" s="172"/>
      <c r="C99" s="173"/>
      <c r="D99" s="186" t="s">
        <v>72</v>
      </c>
      <c r="E99" s="187" t="s">
        <v>161</v>
      </c>
      <c r="F99" s="187" t="s">
        <v>186</v>
      </c>
      <c r="G99" s="173"/>
      <c r="H99" s="173"/>
      <c r="I99" s="176"/>
      <c r="J99" s="188">
        <f>BK99</f>
        <v>0</v>
      </c>
      <c r="K99" s="173"/>
      <c r="L99" s="178"/>
      <c r="M99" s="179"/>
      <c r="N99" s="180"/>
      <c r="O99" s="180"/>
      <c r="P99" s="181">
        <f>SUM(P100:P105)</f>
        <v>0</v>
      </c>
      <c r="Q99" s="180"/>
      <c r="R99" s="181">
        <f>SUM(R100:R105)</f>
        <v>4.98899414</v>
      </c>
      <c r="S99" s="180"/>
      <c r="T99" s="182">
        <f>SUM(T100:T105)</f>
        <v>0</v>
      </c>
      <c r="AR99" s="183" t="s">
        <v>78</v>
      </c>
      <c r="AT99" s="184" t="s">
        <v>72</v>
      </c>
      <c r="AU99" s="184" t="s">
        <v>78</v>
      </c>
      <c r="AY99" s="183" t="s">
        <v>125</v>
      </c>
      <c r="BK99" s="185">
        <f>SUM(BK100:BK105)</f>
        <v>0</v>
      </c>
    </row>
    <row r="100" spans="2:65" s="1" customFormat="1" ht="31.5" customHeight="1">
      <c r="B100" s="38"/>
      <c r="C100" s="189" t="s">
        <v>9</v>
      </c>
      <c r="D100" s="189" t="s">
        <v>128</v>
      </c>
      <c r="E100" s="190" t="s">
        <v>187</v>
      </c>
      <c r="F100" s="191" t="s">
        <v>188</v>
      </c>
      <c r="G100" s="192" t="s">
        <v>131</v>
      </c>
      <c r="H100" s="193">
        <v>2.5</v>
      </c>
      <c r="I100" s="194"/>
      <c r="J100" s="195">
        <f>ROUND(I100*H100,2)</f>
        <v>0</v>
      </c>
      <c r="K100" s="191" t="s">
        <v>132</v>
      </c>
      <c r="L100" s="58"/>
      <c r="M100" s="196" t="s">
        <v>21</v>
      </c>
      <c r="N100" s="197" t="s">
        <v>44</v>
      </c>
      <c r="O100" s="39"/>
      <c r="P100" s="198">
        <f>O100*H100</f>
        <v>0</v>
      </c>
      <c r="Q100" s="198">
        <v>0.20219000000000001</v>
      </c>
      <c r="R100" s="198">
        <f>Q100*H100</f>
        <v>0.50547500000000001</v>
      </c>
      <c r="S100" s="198">
        <v>0</v>
      </c>
      <c r="T100" s="199">
        <f>S100*H100</f>
        <v>0</v>
      </c>
      <c r="AR100" s="21" t="s">
        <v>127</v>
      </c>
      <c r="AT100" s="21" t="s">
        <v>128</v>
      </c>
      <c r="AU100" s="21" t="s">
        <v>83</v>
      </c>
      <c r="AY100" s="21" t="s">
        <v>125</v>
      </c>
      <c r="BE100" s="200">
        <f>IF(N100="základní",J100,0)</f>
        <v>0</v>
      </c>
      <c r="BF100" s="200">
        <f>IF(N100="snížená",J100,0)</f>
        <v>0</v>
      </c>
      <c r="BG100" s="200">
        <f>IF(N100="zákl. přenesená",J100,0)</f>
        <v>0</v>
      </c>
      <c r="BH100" s="200">
        <f>IF(N100="sníž. přenesená",J100,0)</f>
        <v>0</v>
      </c>
      <c r="BI100" s="200">
        <f>IF(N100="nulová",J100,0)</f>
        <v>0</v>
      </c>
      <c r="BJ100" s="21" t="s">
        <v>78</v>
      </c>
      <c r="BK100" s="200">
        <f>ROUND(I100*H100,2)</f>
        <v>0</v>
      </c>
      <c r="BL100" s="21" t="s">
        <v>127</v>
      </c>
      <c r="BM100" s="21" t="s">
        <v>189</v>
      </c>
    </row>
    <row r="101" spans="2:65" s="1" customFormat="1" ht="22.5" customHeight="1">
      <c r="B101" s="38"/>
      <c r="C101" s="217" t="s">
        <v>190</v>
      </c>
      <c r="D101" s="217" t="s">
        <v>182</v>
      </c>
      <c r="E101" s="218" t="s">
        <v>191</v>
      </c>
      <c r="F101" s="219" t="s">
        <v>192</v>
      </c>
      <c r="G101" s="220" t="s">
        <v>193</v>
      </c>
      <c r="H101" s="221">
        <v>3</v>
      </c>
      <c r="I101" s="222"/>
      <c r="J101" s="223">
        <f>ROUND(I101*H101,2)</f>
        <v>0</v>
      </c>
      <c r="K101" s="219" t="s">
        <v>132</v>
      </c>
      <c r="L101" s="224"/>
      <c r="M101" s="225" t="s">
        <v>21</v>
      </c>
      <c r="N101" s="226" t="s">
        <v>44</v>
      </c>
      <c r="O101" s="39"/>
      <c r="P101" s="198">
        <f>O101*H101</f>
        <v>0</v>
      </c>
      <c r="Q101" s="198">
        <v>4.8300000000000003E-2</v>
      </c>
      <c r="R101" s="198">
        <f>Q101*H101</f>
        <v>0.1449</v>
      </c>
      <c r="S101" s="198">
        <v>0</v>
      </c>
      <c r="T101" s="199">
        <f>S101*H101</f>
        <v>0</v>
      </c>
      <c r="AR101" s="21" t="s">
        <v>157</v>
      </c>
      <c r="AT101" s="21" t="s">
        <v>182</v>
      </c>
      <c r="AU101" s="21" t="s">
        <v>83</v>
      </c>
      <c r="AY101" s="21" t="s">
        <v>125</v>
      </c>
      <c r="BE101" s="200">
        <f>IF(N101="základní",J101,0)</f>
        <v>0</v>
      </c>
      <c r="BF101" s="200">
        <f>IF(N101="snížená",J101,0)</f>
        <v>0</v>
      </c>
      <c r="BG101" s="200">
        <f>IF(N101="zákl. přenesená",J101,0)</f>
        <v>0</v>
      </c>
      <c r="BH101" s="200">
        <f>IF(N101="sníž. přenesená",J101,0)</f>
        <v>0</v>
      </c>
      <c r="BI101" s="200">
        <f>IF(N101="nulová",J101,0)</f>
        <v>0</v>
      </c>
      <c r="BJ101" s="21" t="s">
        <v>78</v>
      </c>
      <c r="BK101" s="200">
        <f>ROUND(I101*H101,2)</f>
        <v>0</v>
      </c>
      <c r="BL101" s="21" t="s">
        <v>127</v>
      </c>
      <c r="BM101" s="21" t="s">
        <v>194</v>
      </c>
    </row>
    <row r="102" spans="2:65" s="1" customFormat="1" ht="22.5" customHeight="1">
      <c r="B102" s="38"/>
      <c r="C102" s="189" t="s">
        <v>195</v>
      </c>
      <c r="D102" s="189" t="s">
        <v>128</v>
      </c>
      <c r="E102" s="190" t="s">
        <v>196</v>
      </c>
      <c r="F102" s="191" t="s">
        <v>197</v>
      </c>
      <c r="G102" s="192" t="s">
        <v>131</v>
      </c>
      <c r="H102" s="193">
        <v>17.399999999999999</v>
      </c>
      <c r="I102" s="194"/>
      <c r="J102" s="195">
        <f>ROUND(I102*H102,2)</f>
        <v>0</v>
      </c>
      <c r="K102" s="191" t="s">
        <v>132</v>
      </c>
      <c r="L102" s="58"/>
      <c r="M102" s="196" t="s">
        <v>21</v>
      </c>
      <c r="N102" s="197" t="s">
        <v>44</v>
      </c>
      <c r="O102" s="39"/>
      <c r="P102" s="198">
        <f>O102*H102</f>
        <v>0</v>
      </c>
      <c r="Q102" s="198">
        <v>0.10095</v>
      </c>
      <c r="R102" s="198">
        <f>Q102*H102</f>
        <v>1.7565299999999999</v>
      </c>
      <c r="S102" s="198">
        <v>0</v>
      </c>
      <c r="T102" s="199">
        <f>S102*H102</f>
        <v>0</v>
      </c>
      <c r="AR102" s="21" t="s">
        <v>127</v>
      </c>
      <c r="AT102" s="21" t="s">
        <v>128</v>
      </c>
      <c r="AU102" s="21" t="s">
        <v>83</v>
      </c>
      <c r="AY102" s="21" t="s">
        <v>125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21" t="s">
        <v>78</v>
      </c>
      <c r="BK102" s="200">
        <f>ROUND(I102*H102,2)</f>
        <v>0</v>
      </c>
      <c r="BL102" s="21" t="s">
        <v>127</v>
      </c>
      <c r="BM102" s="21" t="s">
        <v>198</v>
      </c>
    </row>
    <row r="103" spans="2:65" s="1" customFormat="1" ht="22.5" customHeight="1">
      <c r="B103" s="38"/>
      <c r="C103" s="217" t="s">
        <v>199</v>
      </c>
      <c r="D103" s="217" t="s">
        <v>182</v>
      </c>
      <c r="E103" s="218" t="s">
        <v>200</v>
      </c>
      <c r="F103" s="219" t="s">
        <v>201</v>
      </c>
      <c r="G103" s="220" t="s">
        <v>193</v>
      </c>
      <c r="H103" s="221">
        <v>36</v>
      </c>
      <c r="I103" s="222"/>
      <c r="J103" s="223">
        <f>ROUND(I103*H103,2)</f>
        <v>0</v>
      </c>
      <c r="K103" s="219" t="s">
        <v>132</v>
      </c>
      <c r="L103" s="224"/>
      <c r="M103" s="225" t="s">
        <v>21</v>
      </c>
      <c r="N103" s="226" t="s">
        <v>44</v>
      </c>
      <c r="O103" s="39"/>
      <c r="P103" s="198">
        <f>O103*H103</f>
        <v>0</v>
      </c>
      <c r="Q103" s="198">
        <v>1.4E-2</v>
      </c>
      <c r="R103" s="198">
        <f>Q103*H103</f>
        <v>0.504</v>
      </c>
      <c r="S103" s="198">
        <v>0</v>
      </c>
      <c r="T103" s="199">
        <f>S103*H103</f>
        <v>0</v>
      </c>
      <c r="AR103" s="21" t="s">
        <v>157</v>
      </c>
      <c r="AT103" s="21" t="s">
        <v>182</v>
      </c>
      <c r="AU103" s="21" t="s">
        <v>83</v>
      </c>
      <c r="AY103" s="21" t="s">
        <v>125</v>
      </c>
      <c r="BE103" s="200">
        <f>IF(N103="základní",J103,0)</f>
        <v>0</v>
      </c>
      <c r="BF103" s="200">
        <f>IF(N103="snížená",J103,0)</f>
        <v>0</v>
      </c>
      <c r="BG103" s="200">
        <f>IF(N103="zákl. přenesená",J103,0)</f>
        <v>0</v>
      </c>
      <c r="BH103" s="200">
        <f>IF(N103="sníž. přenesená",J103,0)</f>
        <v>0</v>
      </c>
      <c r="BI103" s="200">
        <f>IF(N103="nulová",J103,0)</f>
        <v>0</v>
      </c>
      <c r="BJ103" s="21" t="s">
        <v>78</v>
      </c>
      <c r="BK103" s="200">
        <f>ROUND(I103*H103,2)</f>
        <v>0</v>
      </c>
      <c r="BL103" s="21" t="s">
        <v>127</v>
      </c>
      <c r="BM103" s="21" t="s">
        <v>202</v>
      </c>
    </row>
    <row r="104" spans="2:65" s="1" customFormat="1" ht="31.5" customHeight="1">
      <c r="B104" s="38"/>
      <c r="C104" s="189" t="s">
        <v>203</v>
      </c>
      <c r="D104" s="189" t="s">
        <v>128</v>
      </c>
      <c r="E104" s="190" t="s">
        <v>204</v>
      </c>
      <c r="F104" s="191" t="s">
        <v>205</v>
      </c>
      <c r="G104" s="192" t="s">
        <v>136</v>
      </c>
      <c r="H104" s="193">
        <v>0.92100000000000004</v>
      </c>
      <c r="I104" s="194"/>
      <c r="J104" s="195">
        <f>ROUND(I104*H104,2)</f>
        <v>0</v>
      </c>
      <c r="K104" s="191" t="s">
        <v>132</v>
      </c>
      <c r="L104" s="58"/>
      <c r="M104" s="196" t="s">
        <v>21</v>
      </c>
      <c r="N104" s="197" t="s">
        <v>44</v>
      </c>
      <c r="O104" s="39"/>
      <c r="P104" s="198">
        <f>O104*H104</f>
        <v>0</v>
      </c>
      <c r="Q104" s="198">
        <v>2.2563399999999998</v>
      </c>
      <c r="R104" s="198">
        <f>Q104*H104</f>
        <v>2.0780891399999999</v>
      </c>
      <c r="S104" s="198">
        <v>0</v>
      </c>
      <c r="T104" s="199">
        <f>S104*H104</f>
        <v>0</v>
      </c>
      <c r="AR104" s="21" t="s">
        <v>127</v>
      </c>
      <c r="AT104" s="21" t="s">
        <v>128</v>
      </c>
      <c r="AU104" s="21" t="s">
        <v>83</v>
      </c>
      <c r="AY104" s="21" t="s">
        <v>125</v>
      </c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21" t="s">
        <v>78</v>
      </c>
      <c r="BK104" s="200">
        <f>ROUND(I104*H104,2)</f>
        <v>0</v>
      </c>
      <c r="BL104" s="21" t="s">
        <v>127</v>
      </c>
      <c r="BM104" s="21" t="s">
        <v>206</v>
      </c>
    </row>
    <row r="105" spans="2:65" s="11" customFormat="1" ht="13.5">
      <c r="B105" s="201"/>
      <c r="C105" s="202"/>
      <c r="D105" s="213" t="s">
        <v>138</v>
      </c>
      <c r="E105" s="214" t="s">
        <v>21</v>
      </c>
      <c r="F105" s="215" t="s">
        <v>207</v>
      </c>
      <c r="G105" s="202"/>
      <c r="H105" s="216">
        <v>0.92100000000000004</v>
      </c>
      <c r="I105" s="207"/>
      <c r="J105" s="202"/>
      <c r="K105" s="202"/>
      <c r="L105" s="208"/>
      <c r="M105" s="209"/>
      <c r="N105" s="210"/>
      <c r="O105" s="210"/>
      <c r="P105" s="210"/>
      <c r="Q105" s="210"/>
      <c r="R105" s="210"/>
      <c r="S105" s="210"/>
      <c r="T105" s="211"/>
      <c r="AT105" s="212" t="s">
        <v>138</v>
      </c>
      <c r="AU105" s="212" t="s">
        <v>83</v>
      </c>
      <c r="AV105" s="11" t="s">
        <v>83</v>
      </c>
      <c r="AW105" s="11" t="s">
        <v>37</v>
      </c>
      <c r="AX105" s="11" t="s">
        <v>78</v>
      </c>
      <c r="AY105" s="212" t="s">
        <v>125</v>
      </c>
    </row>
    <row r="106" spans="2:65" s="10" customFormat="1" ht="29.85" customHeight="1">
      <c r="B106" s="172"/>
      <c r="C106" s="173"/>
      <c r="D106" s="186" t="s">
        <v>72</v>
      </c>
      <c r="E106" s="187" t="s">
        <v>208</v>
      </c>
      <c r="F106" s="187" t="s">
        <v>209</v>
      </c>
      <c r="G106" s="173"/>
      <c r="H106" s="173"/>
      <c r="I106" s="176"/>
      <c r="J106" s="188">
        <f>BK106</f>
        <v>0</v>
      </c>
      <c r="K106" s="173"/>
      <c r="L106" s="178"/>
      <c r="M106" s="179"/>
      <c r="N106" s="180"/>
      <c r="O106" s="180"/>
      <c r="P106" s="181">
        <f>SUM(P107:P111)</f>
        <v>0</v>
      </c>
      <c r="Q106" s="180"/>
      <c r="R106" s="181">
        <f>SUM(R107:R111)</f>
        <v>0</v>
      </c>
      <c r="S106" s="180"/>
      <c r="T106" s="182">
        <f>SUM(T107:T111)</f>
        <v>0</v>
      </c>
      <c r="AR106" s="183" t="s">
        <v>78</v>
      </c>
      <c r="AT106" s="184" t="s">
        <v>72</v>
      </c>
      <c r="AU106" s="184" t="s">
        <v>78</v>
      </c>
      <c r="AY106" s="183" t="s">
        <v>125</v>
      </c>
      <c r="BK106" s="185">
        <f>SUM(BK107:BK111)</f>
        <v>0</v>
      </c>
    </row>
    <row r="107" spans="2:65" s="1" customFormat="1" ht="31.5" customHeight="1">
      <c r="B107" s="38"/>
      <c r="C107" s="189" t="s">
        <v>210</v>
      </c>
      <c r="D107" s="189" t="s">
        <v>128</v>
      </c>
      <c r="E107" s="190" t="s">
        <v>211</v>
      </c>
      <c r="F107" s="191" t="s">
        <v>212</v>
      </c>
      <c r="G107" s="192" t="s">
        <v>164</v>
      </c>
      <c r="H107" s="193">
        <v>0.72499999999999998</v>
      </c>
      <c r="I107" s="194"/>
      <c r="J107" s="195">
        <f>ROUND(I107*H107,2)</f>
        <v>0</v>
      </c>
      <c r="K107" s="191" t="s">
        <v>132</v>
      </c>
      <c r="L107" s="58"/>
      <c r="M107" s="196" t="s">
        <v>21</v>
      </c>
      <c r="N107" s="197" t="s">
        <v>44</v>
      </c>
      <c r="O107" s="39"/>
      <c r="P107" s="198">
        <f>O107*H107</f>
        <v>0</v>
      </c>
      <c r="Q107" s="198">
        <v>0</v>
      </c>
      <c r="R107" s="198">
        <f>Q107*H107</f>
        <v>0</v>
      </c>
      <c r="S107" s="198">
        <v>0</v>
      </c>
      <c r="T107" s="199">
        <f>S107*H107</f>
        <v>0</v>
      </c>
      <c r="AR107" s="21" t="s">
        <v>127</v>
      </c>
      <c r="AT107" s="21" t="s">
        <v>128</v>
      </c>
      <c r="AU107" s="21" t="s">
        <v>83</v>
      </c>
      <c r="AY107" s="21" t="s">
        <v>125</v>
      </c>
      <c r="BE107" s="200">
        <f>IF(N107="základní",J107,0)</f>
        <v>0</v>
      </c>
      <c r="BF107" s="200">
        <f>IF(N107="snížená",J107,0)</f>
        <v>0</v>
      </c>
      <c r="BG107" s="200">
        <f>IF(N107="zákl. přenesená",J107,0)</f>
        <v>0</v>
      </c>
      <c r="BH107" s="200">
        <f>IF(N107="sníž. přenesená",J107,0)</f>
        <v>0</v>
      </c>
      <c r="BI107" s="200">
        <f>IF(N107="nulová",J107,0)</f>
        <v>0</v>
      </c>
      <c r="BJ107" s="21" t="s">
        <v>78</v>
      </c>
      <c r="BK107" s="200">
        <f>ROUND(I107*H107,2)</f>
        <v>0</v>
      </c>
      <c r="BL107" s="21" t="s">
        <v>127</v>
      </c>
      <c r="BM107" s="21" t="s">
        <v>213</v>
      </c>
    </row>
    <row r="108" spans="2:65" s="1" customFormat="1" ht="27">
      <c r="B108" s="38"/>
      <c r="C108" s="60"/>
      <c r="D108" s="203" t="s">
        <v>214</v>
      </c>
      <c r="E108" s="60"/>
      <c r="F108" s="227" t="s">
        <v>215</v>
      </c>
      <c r="G108" s="60"/>
      <c r="H108" s="60"/>
      <c r="I108" s="159"/>
      <c r="J108" s="60"/>
      <c r="K108" s="60"/>
      <c r="L108" s="58"/>
      <c r="M108" s="228"/>
      <c r="N108" s="39"/>
      <c r="O108" s="39"/>
      <c r="P108" s="39"/>
      <c r="Q108" s="39"/>
      <c r="R108" s="39"/>
      <c r="S108" s="39"/>
      <c r="T108" s="75"/>
      <c r="AT108" s="21" t="s">
        <v>214</v>
      </c>
      <c r="AU108" s="21" t="s">
        <v>83</v>
      </c>
    </row>
    <row r="109" spans="2:65" s="1" customFormat="1" ht="31.5" customHeight="1">
      <c r="B109" s="38"/>
      <c r="C109" s="189" t="s">
        <v>216</v>
      </c>
      <c r="D109" s="189" t="s">
        <v>128</v>
      </c>
      <c r="E109" s="190" t="s">
        <v>217</v>
      </c>
      <c r="F109" s="191" t="s">
        <v>218</v>
      </c>
      <c r="G109" s="192" t="s">
        <v>164</v>
      </c>
      <c r="H109" s="193">
        <v>6.5250000000000004</v>
      </c>
      <c r="I109" s="194"/>
      <c r="J109" s="195">
        <f>ROUND(I109*H109,2)</f>
        <v>0</v>
      </c>
      <c r="K109" s="191" t="s">
        <v>132</v>
      </c>
      <c r="L109" s="58"/>
      <c r="M109" s="196" t="s">
        <v>21</v>
      </c>
      <c r="N109" s="197" t="s">
        <v>44</v>
      </c>
      <c r="O109" s="39"/>
      <c r="P109" s="198">
        <f>O109*H109</f>
        <v>0</v>
      </c>
      <c r="Q109" s="198">
        <v>0</v>
      </c>
      <c r="R109" s="198">
        <f>Q109*H109</f>
        <v>0</v>
      </c>
      <c r="S109" s="198">
        <v>0</v>
      </c>
      <c r="T109" s="199">
        <f>S109*H109</f>
        <v>0</v>
      </c>
      <c r="AR109" s="21" t="s">
        <v>127</v>
      </c>
      <c r="AT109" s="21" t="s">
        <v>128</v>
      </c>
      <c r="AU109" s="21" t="s">
        <v>83</v>
      </c>
      <c r="AY109" s="21" t="s">
        <v>125</v>
      </c>
      <c r="BE109" s="200">
        <f>IF(N109="základní",J109,0)</f>
        <v>0</v>
      </c>
      <c r="BF109" s="200">
        <f>IF(N109="snížená",J109,0)</f>
        <v>0</v>
      </c>
      <c r="BG109" s="200">
        <f>IF(N109="zákl. přenesená",J109,0)</f>
        <v>0</v>
      </c>
      <c r="BH109" s="200">
        <f>IF(N109="sníž. přenesená",J109,0)</f>
        <v>0</v>
      </c>
      <c r="BI109" s="200">
        <f>IF(N109="nulová",J109,0)</f>
        <v>0</v>
      </c>
      <c r="BJ109" s="21" t="s">
        <v>78</v>
      </c>
      <c r="BK109" s="200">
        <f>ROUND(I109*H109,2)</f>
        <v>0</v>
      </c>
      <c r="BL109" s="21" t="s">
        <v>127</v>
      </c>
      <c r="BM109" s="21" t="s">
        <v>219</v>
      </c>
    </row>
    <row r="110" spans="2:65" s="1" customFormat="1" ht="27">
      <c r="B110" s="38"/>
      <c r="C110" s="60"/>
      <c r="D110" s="213" t="s">
        <v>214</v>
      </c>
      <c r="E110" s="60"/>
      <c r="F110" s="229" t="s">
        <v>215</v>
      </c>
      <c r="G110" s="60"/>
      <c r="H110" s="60"/>
      <c r="I110" s="159"/>
      <c r="J110" s="60"/>
      <c r="K110" s="60"/>
      <c r="L110" s="58"/>
      <c r="M110" s="228"/>
      <c r="N110" s="39"/>
      <c r="O110" s="39"/>
      <c r="P110" s="39"/>
      <c r="Q110" s="39"/>
      <c r="R110" s="39"/>
      <c r="S110" s="39"/>
      <c r="T110" s="75"/>
      <c r="AT110" s="21" t="s">
        <v>214</v>
      </c>
      <c r="AU110" s="21" t="s">
        <v>83</v>
      </c>
    </row>
    <row r="111" spans="2:65" s="11" customFormat="1" ht="13.5">
      <c r="B111" s="201"/>
      <c r="C111" s="202"/>
      <c r="D111" s="213" t="s">
        <v>138</v>
      </c>
      <c r="E111" s="214" t="s">
        <v>21</v>
      </c>
      <c r="F111" s="215" t="s">
        <v>220</v>
      </c>
      <c r="G111" s="202"/>
      <c r="H111" s="216">
        <v>6.5250000000000004</v>
      </c>
      <c r="I111" s="207"/>
      <c r="J111" s="202"/>
      <c r="K111" s="202"/>
      <c r="L111" s="208"/>
      <c r="M111" s="209"/>
      <c r="N111" s="210"/>
      <c r="O111" s="210"/>
      <c r="P111" s="210"/>
      <c r="Q111" s="210"/>
      <c r="R111" s="210"/>
      <c r="S111" s="210"/>
      <c r="T111" s="211"/>
      <c r="AT111" s="212" t="s">
        <v>138</v>
      </c>
      <c r="AU111" s="212" t="s">
        <v>83</v>
      </c>
      <c r="AV111" s="11" t="s">
        <v>83</v>
      </c>
      <c r="AW111" s="11" t="s">
        <v>37</v>
      </c>
      <c r="AX111" s="11" t="s">
        <v>78</v>
      </c>
      <c r="AY111" s="212" t="s">
        <v>125</v>
      </c>
    </row>
    <row r="112" spans="2:65" s="10" customFormat="1" ht="29.85" customHeight="1">
      <c r="B112" s="172"/>
      <c r="C112" s="173"/>
      <c r="D112" s="186" t="s">
        <v>72</v>
      </c>
      <c r="E112" s="187" t="s">
        <v>221</v>
      </c>
      <c r="F112" s="187" t="s">
        <v>222</v>
      </c>
      <c r="G112" s="173"/>
      <c r="H112" s="173"/>
      <c r="I112" s="176"/>
      <c r="J112" s="188">
        <f>BK112</f>
        <v>0</v>
      </c>
      <c r="K112" s="173"/>
      <c r="L112" s="178"/>
      <c r="M112" s="179"/>
      <c r="N112" s="180"/>
      <c r="O112" s="180"/>
      <c r="P112" s="181">
        <f>P113</f>
        <v>0</v>
      </c>
      <c r="Q112" s="180"/>
      <c r="R112" s="181">
        <f>R113</f>
        <v>0</v>
      </c>
      <c r="S112" s="180"/>
      <c r="T112" s="182">
        <f>T113</f>
        <v>0</v>
      </c>
      <c r="AR112" s="183" t="s">
        <v>78</v>
      </c>
      <c r="AT112" s="184" t="s">
        <v>72</v>
      </c>
      <c r="AU112" s="184" t="s">
        <v>78</v>
      </c>
      <c r="AY112" s="183" t="s">
        <v>125</v>
      </c>
      <c r="BK112" s="185">
        <f>BK113</f>
        <v>0</v>
      </c>
    </row>
    <row r="113" spans="2:65" s="1" customFormat="1" ht="31.5" customHeight="1">
      <c r="B113" s="38"/>
      <c r="C113" s="189" t="s">
        <v>223</v>
      </c>
      <c r="D113" s="189" t="s">
        <v>128</v>
      </c>
      <c r="E113" s="190" t="s">
        <v>224</v>
      </c>
      <c r="F113" s="191" t="s">
        <v>225</v>
      </c>
      <c r="G113" s="192" t="s">
        <v>164</v>
      </c>
      <c r="H113" s="193">
        <v>15.688000000000001</v>
      </c>
      <c r="I113" s="194"/>
      <c r="J113" s="195">
        <f>ROUND(I113*H113,2)</f>
        <v>0</v>
      </c>
      <c r="K113" s="191" t="s">
        <v>132</v>
      </c>
      <c r="L113" s="58"/>
      <c r="M113" s="196" t="s">
        <v>21</v>
      </c>
      <c r="N113" s="230" t="s">
        <v>44</v>
      </c>
      <c r="O113" s="231"/>
      <c r="P113" s="232">
        <f>O113*H113</f>
        <v>0</v>
      </c>
      <c r="Q113" s="232">
        <v>0</v>
      </c>
      <c r="R113" s="232">
        <f>Q113*H113</f>
        <v>0</v>
      </c>
      <c r="S113" s="232">
        <v>0</v>
      </c>
      <c r="T113" s="233">
        <f>S113*H113</f>
        <v>0</v>
      </c>
      <c r="AR113" s="21" t="s">
        <v>127</v>
      </c>
      <c r="AT113" s="21" t="s">
        <v>128</v>
      </c>
      <c r="AU113" s="21" t="s">
        <v>83</v>
      </c>
      <c r="AY113" s="21" t="s">
        <v>125</v>
      </c>
      <c r="BE113" s="200">
        <f>IF(N113="základní",J113,0)</f>
        <v>0</v>
      </c>
      <c r="BF113" s="200">
        <f>IF(N113="snížená",J113,0)</f>
        <v>0</v>
      </c>
      <c r="BG113" s="200">
        <f>IF(N113="zákl. přenesená",J113,0)</f>
        <v>0</v>
      </c>
      <c r="BH113" s="200">
        <f>IF(N113="sníž. přenesená",J113,0)</f>
        <v>0</v>
      </c>
      <c r="BI113" s="200">
        <f>IF(N113="nulová",J113,0)</f>
        <v>0</v>
      </c>
      <c r="BJ113" s="21" t="s">
        <v>78</v>
      </c>
      <c r="BK113" s="200">
        <f>ROUND(I113*H113,2)</f>
        <v>0</v>
      </c>
      <c r="BL113" s="21" t="s">
        <v>127</v>
      </c>
      <c r="BM113" s="21" t="s">
        <v>226</v>
      </c>
    </row>
    <row r="114" spans="2:65" s="1" customFormat="1" ht="6.95" customHeight="1">
      <c r="B114" s="53"/>
      <c r="C114" s="54"/>
      <c r="D114" s="54"/>
      <c r="E114" s="54"/>
      <c r="F114" s="54"/>
      <c r="G114" s="54"/>
      <c r="H114" s="54"/>
      <c r="I114" s="135"/>
      <c r="J114" s="54"/>
      <c r="K114" s="54"/>
      <c r="L114" s="58"/>
    </row>
  </sheetData>
  <sheetProtection password="CC35" sheet="1" objects="1" scenarios="1" formatCells="0" formatColumns="0" formatRows="0" sort="0" autoFilter="0"/>
  <autoFilter ref="C75:K113"/>
  <mergeCells count="6">
    <mergeCell ref="L2:V2"/>
    <mergeCell ref="E7:H7"/>
    <mergeCell ref="E22:H22"/>
    <mergeCell ref="E43:H43"/>
    <mergeCell ref="E68:H68"/>
    <mergeCell ref="G1:H1"/>
  </mergeCells>
  <hyperlinks>
    <hyperlink ref="F1:G1" location="C2" display="1) Krycí list soupisu"/>
    <hyperlink ref="G1:H1" location="C50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4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8"/>
      <c r="C1" s="108"/>
      <c r="D1" s="109" t="s">
        <v>1</v>
      </c>
      <c r="E1" s="108"/>
      <c r="F1" s="110" t="s">
        <v>92</v>
      </c>
      <c r="G1" s="356" t="s">
        <v>93</v>
      </c>
      <c r="H1" s="356"/>
      <c r="I1" s="111"/>
      <c r="J1" s="110" t="s">
        <v>94</v>
      </c>
      <c r="K1" s="109" t="s">
        <v>95</v>
      </c>
      <c r="L1" s="110" t="s">
        <v>96</v>
      </c>
      <c r="M1" s="110"/>
      <c r="N1" s="110"/>
      <c r="O1" s="110"/>
      <c r="P1" s="110"/>
      <c r="Q1" s="110"/>
      <c r="R1" s="110"/>
      <c r="S1" s="110"/>
      <c r="T1" s="110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1" t="s">
        <v>82</v>
      </c>
    </row>
    <row r="3" spans="1:70" ht="6.95" customHeight="1">
      <c r="B3" s="22"/>
      <c r="C3" s="23"/>
      <c r="D3" s="23"/>
      <c r="E3" s="23"/>
      <c r="F3" s="23"/>
      <c r="G3" s="23"/>
      <c r="H3" s="23"/>
      <c r="I3" s="112"/>
      <c r="J3" s="23"/>
      <c r="K3" s="24"/>
      <c r="AT3" s="21" t="s">
        <v>83</v>
      </c>
    </row>
    <row r="4" spans="1:70" ht="36.950000000000003" customHeight="1">
      <c r="B4" s="25"/>
      <c r="C4" s="26"/>
      <c r="D4" s="27" t="s">
        <v>97</v>
      </c>
      <c r="E4" s="26"/>
      <c r="F4" s="26"/>
      <c r="G4" s="26"/>
      <c r="H4" s="26"/>
      <c r="I4" s="113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3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3"/>
      <c r="J6" s="26"/>
      <c r="K6" s="28"/>
    </row>
    <row r="7" spans="1:70" ht="22.5" customHeight="1">
      <c r="B7" s="25"/>
      <c r="C7" s="26"/>
      <c r="D7" s="26"/>
      <c r="E7" s="357" t="str">
        <f>'Rekapitulace stavby'!K6</f>
        <v>Kontejnerové stání, Bezručova</v>
      </c>
      <c r="F7" s="358"/>
      <c r="G7" s="358"/>
      <c r="H7" s="358"/>
      <c r="I7" s="113"/>
      <c r="J7" s="26"/>
      <c r="K7" s="28"/>
    </row>
    <row r="8" spans="1:70" s="1" customFormat="1">
      <c r="B8" s="38"/>
      <c r="C8" s="39"/>
      <c r="D8" s="34" t="s">
        <v>227</v>
      </c>
      <c r="E8" s="39"/>
      <c r="F8" s="39"/>
      <c r="G8" s="39"/>
      <c r="H8" s="39"/>
      <c r="I8" s="114"/>
      <c r="J8" s="39"/>
      <c r="K8" s="42"/>
    </row>
    <row r="9" spans="1:70" s="1" customFormat="1" ht="36.950000000000003" customHeight="1">
      <c r="B9" s="38"/>
      <c r="C9" s="39"/>
      <c r="D9" s="39"/>
      <c r="E9" s="353" t="s">
        <v>228</v>
      </c>
      <c r="F9" s="354"/>
      <c r="G9" s="354"/>
      <c r="H9" s="354"/>
      <c r="I9" s="114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4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5" t="s">
        <v>22</v>
      </c>
      <c r="J11" s="32" t="s">
        <v>21</v>
      </c>
      <c r="K11" s="42"/>
    </row>
    <row r="12" spans="1:70" s="1" customFormat="1" ht="14.45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5" t="s">
        <v>25</v>
      </c>
      <c r="J12" s="116" t="str">
        <f>'Rekapitulace stavby'!AN8</f>
        <v>3.5.2017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4"/>
      <c r="J13" s="39"/>
      <c r="K13" s="42"/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15" t="s">
        <v>28</v>
      </c>
      <c r="J14" s="32" t="s">
        <v>21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5" t="s">
        <v>31</v>
      </c>
      <c r="J15" s="32" t="s">
        <v>21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4"/>
      <c r="J16" s="39"/>
      <c r="K16" s="42"/>
    </row>
    <row r="17" spans="2:11" s="1" customFormat="1" ht="14.45" customHeight="1">
      <c r="B17" s="38"/>
      <c r="C17" s="39"/>
      <c r="D17" s="34" t="s">
        <v>32</v>
      </c>
      <c r="E17" s="39"/>
      <c r="F17" s="39"/>
      <c r="G17" s="39"/>
      <c r="H17" s="39"/>
      <c r="I17" s="115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5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4"/>
      <c r="J19" s="39"/>
      <c r="K19" s="42"/>
    </row>
    <row r="20" spans="2:11" s="1" customFormat="1" ht="14.45" customHeight="1">
      <c r="B20" s="38"/>
      <c r="C20" s="39"/>
      <c r="D20" s="34" t="s">
        <v>34</v>
      </c>
      <c r="E20" s="39"/>
      <c r="F20" s="39"/>
      <c r="G20" s="39"/>
      <c r="H20" s="39"/>
      <c r="I20" s="115" t="s">
        <v>28</v>
      </c>
      <c r="J20" s="32" t="s">
        <v>21</v>
      </c>
      <c r="K20" s="42"/>
    </row>
    <row r="21" spans="2:11" s="1" customFormat="1" ht="18" customHeight="1">
      <c r="B21" s="38"/>
      <c r="C21" s="39"/>
      <c r="D21" s="39"/>
      <c r="E21" s="32" t="s">
        <v>36</v>
      </c>
      <c r="F21" s="39"/>
      <c r="G21" s="39"/>
      <c r="H21" s="39"/>
      <c r="I21" s="115" t="s">
        <v>31</v>
      </c>
      <c r="J21" s="32" t="s">
        <v>21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4"/>
      <c r="J22" s="39"/>
      <c r="K22" s="42"/>
    </row>
    <row r="23" spans="2:11" s="1" customFormat="1" ht="14.45" customHeight="1">
      <c r="B23" s="38"/>
      <c r="C23" s="39"/>
      <c r="D23" s="34" t="s">
        <v>38</v>
      </c>
      <c r="E23" s="39"/>
      <c r="F23" s="39"/>
      <c r="G23" s="39"/>
      <c r="H23" s="39"/>
      <c r="I23" s="114"/>
      <c r="J23" s="39"/>
      <c r="K23" s="42"/>
    </row>
    <row r="24" spans="2:11" s="6" customFormat="1" ht="22.5" customHeight="1">
      <c r="B24" s="117"/>
      <c r="C24" s="118"/>
      <c r="D24" s="118"/>
      <c r="E24" s="322" t="s">
        <v>21</v>
      </c>
      <c r="F24" s="322"/>
      <c r="G24" s="322"/>
      <c r="H24" s="322"/>
      <c r="I24" s="119"/>
      <c r="J24" s="118"/>
      <c r="K24" s="120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4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1"/>
      <c r="J26" s="82"/>
      <c r="K26" s="122"/>
    </row>
    <row r="27" spans="2:11" s="1" customFormat="1" ht="25.35" customHeight="1">
      <c r="B27" s="38"/>
      <c r="C27" s="39"/>
      <c r="D27" s="123" t="s">
        <v>39</v>
      </c>
      <c r="E27" s="39"/>
      <c r="F27" s="39"/>
      <c r="G27" s="39"/>
      <c r="H27" s="39"/>
      <c r="I27" s="114"/>
      <c r="J27" s="124">
        <f>ROUND(J85,2)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1"/>
      <c r="J28" s="82"/>
      <c r="K28" s="122"/>
    </row>
    <row r="29" spans="2:11" s="1" customFormat="1" ht="14.45" customHeight="1">
      <c r="B29" s="38"/>
      <c r="C29" s="39"/>
      <c r="D29" s="39"/>
      <c r="E29" s="39"/>
      <c r="F29" s="43" t="s">
        <v>41</v>
      </c>
      <c r="G29" s="39"/>
      <c r="H29" s="39"/>
      <c r="I29" s="125" t="s">
        <v>40</v>
      </c>
      <c r="J29" s="43" t="s">
        <v>42</v>
      </c>
      <c r="K29" s="42"/>
    </row>
    <row r="30" spans="2:11" s="1" customFormat="1" ht="14.45" customHeight="1">
      <c r="B30" s="38"/>
      <c r="C30" s="39"/>
      <c r="D30" s="46" t="s">
        <v>43</v>
      </c>
      <c r="E30" s="46" t="s">
        <v>44</v>
      </c>
      <c r="F30" s="126">
        <f>ROUND(SUM(BE85:BE146), 2)</f>
        <v>0</v>
      </c>
      <c r="G30" s="39"/>
      <c r="H30" s="39"/>
      <c r="I30" s="127">
        <v>0.21</v>
      </c>
      <c r="J30" s="126">
        <f>ROUND(ROUND((SUM(BE85:BE146)),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45</v>
      </c>
      <c r="F31" s="126">
        <f>ROUND(SUM(BF85:BF146), 2)</f>
        <v>0</v>
      </c>
      <c r="G31" s="39"/>
      <c r="H31" s="39"/>
      <c r="I31" s="127">
        <v>0.15</v>
      </c>
      <c r="J31" s="126">
        <f>ROUND(ROUND((SUM(BF85:BF146)),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46</v>
      </c>
      <c r="F32" s="126">
        <f>ROUND(SUM(BG85:BG146), 2)</f>
        <v>0</v>
      </c>
      <c r="G32" s="39"/>
      <c r="H32" s="39"/>
      <c r="I32" s="127">
        <v>0.21</v>
      </c>
      <c r="J32" s="126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47</v>
      </c>
      <c r="F33" s="126">
        <f>ROUND(SUM(BH85:BH146), 2)</f>
        <v>0</v>
      </c>
      <c r="G33" s="39"/>
      <c r="H33" s="39"/>
      <c r="I33" s="127">
        <v>0.15</v>
      </c>
      <c r="J33" s="126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48</v>
      </c>
      <c r="F34" s="126">
        <f>ROUND(SUM(BI85:BI146), 2)</f>
        <v>0</v>
      </c>
      <c r="G34" s="39"/>
      <c r="H34" s="39"/>
      <c r="I34" s="127">
        <v>0</v>
      </c>
      <c r="J34" s="126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4"/>
      <c r="J35" s="39"/>
      <c r="K35" s="42"/>
    </row>
    <row r="36" spans="2:11" s="1" customFormat="1" ht="25.35" customHeight="1">
      <c r="B36" s="38"/>
      <c r="C36" s="128"/>
      <c r="D36" s="129" t="s">
        <v>49</v>
      </c>
      <c r="E36" s="76"/>
      <c r="F36" s="76"/>
      <c r="G36" s="130" t="s">
        <v>50</v>
      </c>
      <c r="H36" s="131" t="s">
        <v>51</v>
      </c>
      <c r="I36" s="132"/>
      <c r="J36" s="133">
        <f>SUM(J27:J34)</f>
        <v>0</v>
      </c>
      <c r="K36" s="134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5"/>
      <c r="J37" s="54"/>
      <c r="K37" s="55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8"/>
      <c r="C42" s="27" t="s">
        <v>98</v>
      </c>
      <c r="D42" s="39"/>
      <c r="E42" s="39"/>
      <c r="F42" s="39"/>
      <c r="G42" s="39"/>
      <c r="H42" s="39"/>
      <c r="I42" s="114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4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4"/>
      <c r="J44" s="39"/>
      <c r="K44" s="42"/>
    </row>
    <row r="45" spans="2:11" s="1" customFormat="1" ht="22.5" customHeight="1">
      <c r="B45" s="38"/>
      <c r="C45" s="39"/>
      <c r="D45" s="39"/>
      <c r="E45" s="357" t="str">
        <f>E7</f>
        <v>Kontejnerové stání, Bezručova</v>
      </c>
      <c r="F45" s="358"/>
      <c r="G45" s="358"/>
      <c r="H45" s="358"/>
      <c r="I45" s="114"/>
      <c r="J45" s="39"/>
      <c r="K45" s="42"/>
    </row>
    <row r="46" spans="2:11" s="1" customFormat="1" ht="14.45" customHeight="1">
      <c r="B46" s="38"/>
      <c r="C46" s="34" t="s">
        <v>227</v>
      </c>
      <c r="D46" s="39"/>
      <c r="E46" s="39"/>
      <c r="F46" s="39"/>
      <c r="G46" s="39"/>
      <c r="H46" s="39"/>
      <c r="I46" s="114"/>
      <c r="J46" s="39"/>
      <c r="K46" s="42"/>
    </row>
    <row r="47" spans="2:11" s="1" customFormat="1" ht="23.25" customHeight="1">
      <c r="B47" s="38"/>
      <c r="C47" s="39"/>
      <c r="D47" s="39"/>
      <c r="E47" s="353" t="str">
        <f>E9</f>
        <v>B - Variabilní panel celkem 9ks</v>
      </c>
      <c r="F47" s="354"/>
      <c r="G47" s="354"/>
      <c r="H47" s="354"/>
      <c r="I47" s="114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4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Kolín</v>
      </c>
      <c r="G49" s="39"/>
      <c r="H49" s="39"/>
      <c r="I49" s="115" t="s">
        <v>25</v>
      </c>
      <c r="J49" s="116" t="str">
        <f>IF(J12="","",J12)</f>
        <v>3.5.2017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4"/>
      <c r="J50" s="39"/>
      <c r="K50" s="42"/>
    </row>
    <row r="51" spans="2:47" s="1" customFormat="1">
      <c r="B51" s="38"/>
      <c r="C51" s="34" t="s">
        <v>27</v>
      </c>
      <c r="D51" s="39"/>
      <c r="E51" s="39"/>
      <c r="F51" s="32" t="str">
        <f>E15</f>
        <v>Město Kolín</v>
      </c>
      <c r="G51" s="39"/>
      <c r="H51" s="39"/>
      <c r="I51" s="115" t="s">
        <v>34</v>
      </c>
      <c r="J51" s="32" t="str">
        <f>E21</f>
        <v>Dondesign s.r.o.</v>
      </c>
      <c r="K51" s="42"/>
    </row>
    <row r="52" spans="2:47" s="1" customFormat="1" ht="14.45" customHeight="1">
      <c r="B52" s="38"/>
      <c r="C52" s="34" t="s">
        <v>32</v>
      </c>
      <c r="D52" s="39"/>
      <c r="E52" s="39"/>
      <c r="F52" s="32" t="str">
        <f>IF(E18="","",E18)</f>
        <v/>
      </c>
      <c r="G52" s="39"/>
      <c r="H52" s="39"/>
      <c r="I52" s="114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4"/>
      <c r="J53" s="39"/>
      <c r="K53" s="42"/>
    </row>
    <row r="54" spans="2:47" s="1" customFormat="1" ht="29.25" customHeight="1">
      <c r="B54" s="38"/>
      <c r="C54" s="140" t="s">
        <v>99</v>
      </c>
      <c r="D54" s="128"/>
      <c r="E54" s="128"/>
      <c r="F54" s="128"/>
      <c r="G54" s="128"/>
      <c r="H54" s="128"/>
      <c r="I54" s="141"/>
      <c r="J54" s="142" t="s">
        <v>100</v>
      </c>
      <c r="K54" s="143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4"/>
      <c r="J55" s="39"/>
      <c r="K55" s="42"/>
    </row>
    <row r="56" spans="2:47" s="1" customFormat="1" ht="29.25" customHeight="1">
      <c r="B56" s="38"/>
      <c r="C56" s="144" t="s">
        <v>101</v>
      </c>
      <c r="D56" s="39"/>
      <c r="E56" s="39"/>
      <c r="F56" s="39"/>
      <c r="G56" s="39"/>
      <c r="H56" s="39"/>
      <c r="I56" s="114"/>
      <c r="J56" s="124">
        <f>J85</f>
        <v>0</v>
      </c>
      <c r="K56" s="42"/>
      <c r="AU56" s="21" t="s">
        <v>102</v>
      </c>
    </row>
    <row r="57" spans="2:47" s="7" customFormat="1" ht="24.95" customHeight="1">
      <c r="B57" s="145"/>
      <c r="C57" s="146"/>
      <c r="D57" s="147" t="s">
        <v>103</v>
      </c>
      <c r="E57" s="148"/>
      <c r="F57" s="148"/>
      <c r="G57" s="148"/>
      <c r="H57" s="148"/>
      <c r="I57" s="149"/>
      <c r="J57" s="150">
        <f>J86</f>
        <v>0</v>
      </c>
      <c r="K57" s="151"/>
    </row>
    <row r="58" spans="2:47" s="8" customFormat="1" ht="19.899999999999999" customHeight="1">
      <c r="B58" s="152"/>
      <c r="C58" s="153"/>
      <c r="D58" s="154" t="s">
        <v>104</v>
      </c>
      <c r="E58" s="155"/>
      <c r="F58" s="155"/>
      <c r="G58" s="155"/>
      <c r="H58" s="155"/>
      <c r="I58" s="156"/>
      <c r="J58" s="157">
        <f>J87</f>
        <v>0</v>
      </c>
      <c r="K58" s="158"/>
    </row>
    <row r="59" spans="2:47" s="8" customFormat="1" ht="19.899999999999999" customHeight="1">
      <c r="B59" s="152"/>
      <c r="C59" s="153"/>
      <c r="D59" s="154" t="s">
        <v>229</v>
      </c>
      <c r="E59" s="155"/>
      <c r="F59" s="155"/>
      <c r="G59" s="155"/>
      <c r="H59" s="155"/>
      <c r="I59" s="156"/>
      <c r="J59" s="157">
        <f>J95</f>
        <v>0</v>
      </c>
      <c r="K59" s="158"/>
    </row>
    <row r="60" spans="2:47" s="8" customFormat="1" ht="19.899999999999999" customHeight="1">
      <c r="B60" s="152"/>
      <c r="C60" s="153"/>
      <c r="D60" s="154" t="s">
        <v>106</v>
      </c>
      <c r="E60" s="155"/>
      <c r="F60" s="155"/>
      <c r="G60" s="155"/>
      <c r="H60" s="155"/>
      <c r="I60" s="156"/>
      <c r="J60" s="157">
        <f>J102</f>
        <v>0</v>
      </c>
      <c r="K60" s="158"/>
    </row>
    <row r="61" spans="2:47" s="8" customFormat="1" ht="19.899999999999999" customHeight="1">
      <c r="B61" s="152"/>
      <c r="C61" s="153"/>
      <c r="D61" s="154" t="s">
        <v>108</v>
      </c>
      <c r="E61" s="155"/>
      <c r="F61" s="155"/>
      <c r="G61" s="155"/>
      <c r="H61" s="155"/>
      <c r="I61" s="156"/>
      <c r="J61" s="157">
        <f>J105</f>
        <v>0</v>
      </c>
      <c r="K61" s="158"/>
    </row>
    <row r="62" spans="2:47" s="7" customFormat="1" ht="24.95" customHeight="1">
      <c r="B62" s="145"/>
      <c r="C62" s="146"/>
      <c r="D62" s="147" t="s">
        <v>230</v>
      </c>
      <c r="E62" s="148"/>
      <c r="F62" s="148"/>
      <c r="G62" s="148"/>
      <c r="H62" s="148"/>
      <c r="I62" s="149"/>
      <c r="J62" s="150">
        <f>J107</f>
        <v>0</v>
      </c>
      <c r="K62" s="151"/>
    </row>
    <row r="63" spans="2:47" s="8" customFormat="1" ht="19.899999999999999" customHeight="1">
      <c r="B63" s="152"/>
      <c r="C63" s="153"/>
      <c r="D63" s="154" t="s">
        <v>231</v>
      </c>
      <c r="E63" s="155"/>
      <c r="F63" s="155"/>
      <c r="G63" s="155"/>
      <c r="H63" s="155"/>
      <c r="I63" s="156"/>
      <c r="J63" s="157">
        <f>J108</f>
        <v>0</v>
      </c>
      <c r="K63" s="158"/>
    </row>
    <row r="64" spans="2:47" s="8" customFormat="1" ht="19.899999999999999" customHeight="1">
      <c r="B64" s="152"/>
      <c r="C64" s="153"/>
      <c r="D64" s="154" t="s">
        <v>232</v>
      </c>
      <c r="E64" s="155"/>
      <c r="F64" s="155"/>
      <c r="G64" s="155"/>
      <c r="H64" s="155"/>
      <c r="I64" s="156"/>
      <c r="J64" s="157">
        <f>J118</f>
        <v>0</v>
      </c>
      <c r="K64" s="158"/>
    </row>
    <row r="65" spans="2:12" s="8" customFormat="1" ht="19.899999999999999" customHeight="1">
      <c r="B65" s="152"/>
      <c r="C65" s="153"/>
      <c r="D65" s="154" t="s">
        <v>233</v>
      </c>
      <c r="E65" s="155"/>
      <c r="F65" s="155"/>
      <c r="G65" s="155"/>
      <c r="H65" s="155"/>
      <c r="I65" s="156"/>
      <c r="J65" s="157">
        <f>J142</f>
        <v>0</v>
      </c>
      <c r="K65" s="158"/>
    </row>
    <row r="66" spans="2:12" s="1" customFormat="1" ht="21.75" customHeight="1">
      <c r="B66" s="38"/>
      <c r="C66" s="39"/>
      <c r="D66" s="39"/>
      <c r="E66" s="39"/>
      <c r="F66" s="39"/>
      <c r="G66" s="39"/>
      <c r="H66" s="39"/>
      <c r="I66" s="114"/>
      <c r="J66" s="39"/>
      <c r="K66" s="42"/>
    </row>
    <row r="67" spans="2:12" s="1" customFormat="1" ht="6.95" customHeight="1">
      <c r="B67" s="53"/>
      <c r="C67" s="54"/>
      <c r="D67" s="54"/>
      <c r="E67" s="54"/>
      <c r="F67" s="54"/>
      <c r="G67" s="54"/>
      <c r="H67" s="54"/>
      <c r="I67" s="135"/>
      <c r="J67" s="54"/>
      <c r="K67" s="55"/>
    </row>
    <row r="71" spans="2:12" s="1" customFormat="1" ht="6.95" customHeight="1">
      <c r="B71" s="56"/>
      <c r="C71" s="57"/>
      <c r="D71" s="57"/>
      <c r="E71" s="57"/>
      <c r="F71" s="57"/>
      <c r="G71" s="57"/>
      <c r="H71" s="57"/>
      <c r="I71" s="138"/>
      <c r="J71" s="57"/>
      <c r="K71" s="57"/>
      <c r="L71" s="58"/>
    </row>
    <row r="72" spans="2:12" s="1" customFormat="1" ht="36.950000000000003" customHeight="1">
      <c r="B72" s="38"/>
      <c r="C72" s="59" t="s">
        <v>109</v>
      </c>
      <c r="D72" s="60"/>
      <c r="E72" s="60"/>
      <c r="F72" s="60"/>
      <c r="G72" s="60"/>
      <c r="H72" s="60"/>
      <c r="I72" s="159"/>
      <c r="J72" s="60"/>
      <c r="K72" s="60"/>
      <c r="L72" s="58"/>
    </row>
    <row r="73" spans="2:12" s="1" customFormat="1" ht="6.95" customHeight="1">
      <c r="B73" s="38"/>
      <c r="C73" s="60"/>
      <c r="D73" s="60"/>
      <c r="E73" s="60"/>
      <c r="F73" s="60"/>
      <c r="G73" s="60"/>
      <c r="H73" s="60"/>
      <c r="I73" s="159"/>
      <c r="J73" s="60"/>
      <c r="K73" s="60"/>
      <c r="L73" s="58"/>
    </row>
    <row r="74" spans="2:12" s="1" customFormat="1" ht="14.45" customHeight="1">
      <c r="B74" s="38"/>
      <c r="C74" s="62" t="s">
        <v>18</v>
      </c>
      <c r="D74" s="60"/>
      <c r="E74" s="60"/>
      <c r="F74" s="60"/>
      <c r="G74" s="60"/>
      <c r="H74" s="60"/>
      <c r="I74" s="159"/>
      <c r="J74" s="60"/>
      <c r="K74" s="60"/>
      <c r="L74" s="58"/>
    </row>
    <row r="75" spans="2:12" s="1" customFormat="1" ht="22.5" customHeight="1">
      <c r="B75" s="38"/>
      <c r="C75" s="60"/>
      <c r="D75" s="60"/>
      <c r="E75" s="359" t="str">
        <f>E7</f>
        <v>Kontejnerové stání, Bezručova</v>
      </c>
      <c r="F75" s="360"/>
      <c r="G75" s="360"/>
      <c r="H75" s="360"/>
      <c r="I75" s="159"/>
      <c r="J75" s="60"/>
      <c r="K75" s="60"/>
      <c r="L75" s="58"/>
    </row>
    <row r="76" spans="2:12" s="1" customFormat="1" ht="14.45" customHeight="1">
      <c r="B76" s="38"/>
      <c r="C76" s="62" t="s">
        <v>227</v>
      </c>
      <c r="D76" s="60"/>
      <c r="E76" s="60"/>
      <c r="F76" s="60"/>
      <c r="G76" s="60"/>
      <c r="H76" s="60"/>
      <c r="I76" s="159"/>
      <c r="J76" s="60"/>
      <c r="K76" s="60"/>
      <c r="L76" s="58"/>
    </row>
    <row r="77" spans="2:12" s="1" customFormat="1" ht="23.25" customHeight="1">
      <c r="B77" s="38"/>
      <c r="C77" s="60"/>
      <c r="D77" s="60"/>
      <c r="E77" s="333" t="str">
        <f>E9</f>
        <v>B - Variabilní panel celkem 9ks</v>
      </c>
      <c r="F77" s="355"/>
      <c r="G77" s="355"/>
      <c r="H77" s="355"/>
      <c r="I77" s="159"/>
      <c r="J77" s="60"/>
      <c r="K77" s="60"/>
      <c r="L77" s="58"/>
    </row>
    <row r="78" spans="2:12" s="1" customFormat="1" ht="6.95" customHeight="1">
      <c r="B78" s="38"/>
      <c r="C78" s="60"/>
      <c r="D78" s="60"/>
      <c r="E78" s="60"/>
      <c r="F78" s="60"/>
      <c r="G78" s="60"/>
      <c r="H78" s="60"/>
      <c r="I78" s="159"/>
      <c r="J78" s="60"/>
      <c r="K78" s="60"/>
      <c r="L78" s="58"/>
    </row>
    <row r="79" spans="2:12" s="1" customFormat="1" ht="18" customHeight="1">
      <c r="B79" s="38"/>
      <c r="C79" s="62" t="s">
        <v>23</v>
      </c>
      <c r="D79" s="60"/>
      <c r="E79" s="60"/>
      <c r="F79" s="160" t="str">
        <f>F12</f>
        <v>Kolín</v>
      </c>
      <c r="G79" s="60"/>
      <c r="H79" s="60"/>
      <c r="I79" s="161" t="s">
        <v>25</v>
      </c>
      <c r="J79" s="70" t="str">
        <f>IF(J12="","",J12)</f>
        <v>3.5.2017</v>
      </c>
      <c r="K79" s="60"/>
      <c r="L79" s="58"/>
    </row>
    <row r="80" spans="2:12" s="1" customFormat="1" ht="6.95" customHeight="1">
      <c r="B80" s="38"/>
      <c r="C80" s="60"/>
      <c r="D80" s="60"/>
      <c r="E80" s="60"/>
      <c r="F80" s="60"/>
      <c r="G80" s="60"/>
      <c r="H80" s="60"/>
      <c r="I80" s="159"/>
      <c r="J80" s="60"/>
      <c r="K80" s="60"/>
      <c r="L80" s="58"/>
    </row>
    <row r="81" spans="2:65" s="1" customFormat="1">
      <c r="B81" s="38"/>
      <c r="C81" s="62" t="s">
        <v>27</v>
      </c>
      <c r="D81" s="60"/>
      <c r="E81" s="60"/>
      <c r="F81" s="160" t="str">
        <f>E15</f>
        <v>Město Kolín</v>
      </c>
      <c r="G81" s="60"/>
      <c r="H81" s="60"/>
      <c r="I81" s="161" t="s">
        <v>34</v>
      </c>
      <c r="J81" s="160" t="str">
        <f>E21</f>
        <v>Dondesign s.r.o.</v>
      </c>
      <c r="K81" s="60"/>
      <c r="L81" s="58"/>
    </row>
    <row r="82" spans="2:65" s="1" customFormat="1" ht="14.45" customHeight="1">
      <c r="B82" s="38"/>
      <c r="C82" s="62" t="s">
        <v>32</v>
      </c>
      <c r="D82" s="60"/>
      <c r="E82" s="60"/>
      <c r="F82" s="160" t="str">
        <f>IF(E18="","",E18)</f>
        <v/>
      </c>
      <c r="G82" s="60"/>
      <c r="H82" s="60"/>
      <c r="I82" s="159"/>
      <c r="J82" s="60"/>
      <c r="K82" s="60"/>
      <c r="L82" s="58"/>
    </row>
    <row r="83" spans="2:65" s="1" customFormat="1" ht="10.35" customHeight="1">
      <c r="B83" s="38"/>
      <c r="C83" s="60"/>
      <c r="D83" s="60"/>
      <c r="E83" s="60"/>
      <c r="F83" s="60"/>
      <c r="G83" s="60"/>
      <c r="H83" s="60"/>
      <c r="I83" s="159"/>
      <c r="J83" s="60"/>
      <c r="K83" s="60"/>
      <c r="L83" s="58"/>
    </row>
    <row r="84" spans="2:65" s="9" customFormat="1" ht="29.25" customHeight="1">
      <c r="B84" s="162"/>
      <c r="C84" s="163" t="s">
        <v>110</v>
      </c>
      <c r="D84" s="164" t="s">
        <v>58</v>
      </c>
      <c r="E84" s="164" t="s">
        <v>54</v>
      </c>
      <c r="F84" s="164" t="s">
        <v>111</v>
      </c>
      <c r="G84" s="164" t="s">
        <v>112</v>
      </c>
      <c r="H84" s="164" t="s">
        <v>113</v>
      </c>
      <c r="I84" s="165" t="s">
        <v>114</v>
      </c>
      <c r="J84" s="164" t="s">
        <v>100</v>
      </c>
      <c r="K84" s="166" t="s">
        <v>115</v>
      </c>
      <c r="L84" s="167"/>
      <c r="M84" s="78" t="s">
        <v>116</v>
      </c>
      <c r="N84" s="79" t="s">
        <v>43</v>
      </c>
      <c r="O84" s="79" t="s">
        <v>117</v>
      </c>
      <c r="P84" s="79" t="s">
        <v>118</v>
      </c>
      <c r="Q84" s="79" t="s">
        <v>119</v>
      </c>
      <c r="R84" s="79" t="s">
        <v>120</v>
      </c>
      <c r="S84" s="79" t="s">
        <v>121</v>
      </c>
      <c r="T84" s="80" t="s">
        <v>122</v>
      </c>
    </row>
    <row r="85" spans="2:65" s="1" customFormat="1" ht="29.25" customHeight="1">
      <c r="B85" s="38"/>
      <c r="C85" s="84" t="s">
        <v>101</v>
      </c>
      <c r="D85" s="60"/>
      <c r="E85" s="60"/>
      <c r="F85" s="60"/>
      <c r="G85" s="60"/>
      <c r="H85" s="60"/>
      <c r="I85" s="159"/>
      <c r="J85" s="168">
        <f>BK85</f>
        <v>0</v>
      </c>
      <c r="K85" s="60"/>
      <c r="L85" s="58"/>
      <c r="M85" s="81"/>
      <c r="N85" s="82"/>
      <c r="O85" s="82"/>
      <c r="P85" s="169">
        <f>P86+P107</f>
        <v>0</v>
      </c>
      <c r="Q85" s="82"/>
      <c r="R85" s="169">
        <f>R86+R107</f>
        <v>7.0341425800000001</v>
      </c>
      <c r="S85" s="82"/>
      <c r="T85" s="170">
        <f>T86+T107</f>
        <v>0</v>
      </c>
      <c r="AT85" s="21" t="s">
        <v>72</v>
      </c>
      <c r="AU85" s="21" t="s">
        <v>102</v>
      </c>
      <c r="BK85" s="171">
        <f>BK86+BK107</f>
        <v>0</v>
      </c>
    </row>
    <row r="86" spans="2:65" s="10" customFormat="1" ht="37.35" customHeight="1">
      <c r="B86" s="172"/>
      <c r="C86" s="173"/>
      <c r="D86" s="174" t="s">
        <v>72</v>
      </c>
      <c r="E86" s="175" t="s">
        <v>123</v>
      </c>
      <c r="F86" s="175" t="s">
        <v>124</v>
      </c>
      <c r="G86" s="173"/>
      <c r="H86" s="173"/>
      <c r="I86" s="176"/>
      <c r="J86" s="177">
        <f>BK86</f>
        <v>0</v>
      </c>
      <c r="K86" s="173"/>
      <c r="L86" s="178"/>
      <c r="M86" s="179"/>
      <c r="N86" s="180"/>
      <c r="O86" s="180"/>
      <c r="P86" s="181">
        <f>P87+P95+P102+P105</f>
        <v>0</v>
      </c>
      <c r="Q86" s="180"/>
      <c r="R86" s="181">
        <f>R87+R95+R102+R105</f>
        <v>5.79732702</v>
      </c>
      <c r="S86" s="180"/>
      <c r="T86" s="182">
        <f>T87+T95+T102+T105</f>
        <v>0</v>
      </c>
      <c r="AR86" s="183" t="s">
        <v>78</v>
      </c>
      <c r="AT86" s="184" t="s">
        <v>72</v>
      </c>
      <c r="AU86" s="184" t="s">
        <v>73</v>
      </c>
      <c r="AY86" s="183" t="s">
        <v>125</v>
      </c>
      <c r="BK86" s="185">
        <f>BK87+BK95+BK102+BK105</f>
        <v>0</v>
      </c>
    </row>
    <row r="87" spans="2:65" s="10" customFormat="1" ht="19.899999999999999" customHeight="1">
      <c r="B87" s="172"/>
      <c r="C87" s="173"/>
      <c r="D87" s="186" t="s">
        <v>72</v>
      </c>
      <c r="E87" s="187" t="s">
        <v>78</v>
      </c>
      <c r="F87" s="187" t="s">
        <v>126</v>
      </c>
      <c r="G87" s="173"/>
      <c r="H87" s="173"/>
      <c r="I87" s="176"/>
      <c r="J87" s="188">
        <f>BK87</f>
        <v>0</v>
      </c>
      <c r="K87" s="173"/>
      <c r="L87" s="178"/>
      <c r="M87" s="179"/>
      <c r="N87" s="180"/>
      <c r="O87" s="180"/>
      <c r="P87" s="181">
        <f>SUM(P88:P94)</f>
        <v>0</v>
      </c>
      <c r="Q87" s="180"/>
      <c r="R87" s="181">
        <f>SUM(R88:R94)</f>
        <v>0</v>
      </c>
      <c r="S87" s="180"/>
      <c r="T87" s="182">
        <f>SUM(T88:T94)</f>
        <v>0</v>
      </c>
      <c r="AR87" s="183" t="s">
        <v>78</v>
      </c>
      <c r="AT87" s="184" t="s">
        <v>72</v>
      </c>
      <c r="AU87" s="184" t="s">
        <v>78</v>
      </c>
      <c r="AY87" s="183" t="s">
        <v>125</v>
      </c>
      <c r="BK87" s="185">
        <f>SUM(BK88:BK94)</f>
        <v>0</v>
      </c>
    </row>
    <row r="88" spans="2:65" s="1" customFormat="1" ht="31.5" customHeight="1">
      <c r="B88" s="38"/>
      <c r="C88" s="189" t="s">
        <v>78</v>
      </c>
      <c r="D88" s="189" t="s">
        <v>128</v>
      </c>
      <c r="E88" s="190" t="s">
        <v>234</v>
      </c>
      <c r="F88" s="191" t="s">
        <v>235</v>
      </c>
      <c r="G88" s="192" t="s">
        <v>136</v>
      </c>
      <c r="H88" s="193">
        <v>1.85</v>
      </c>
      <c r="I88" s="194"/>
      <c r="J88" s="195">
        <f>ROUND(I88*H88,2)</f>
        <v>0</v>
      </c>
      <c r="K88" s="191" t="s">
        <v>132</v>
      </c>
      <c r="L88" s="58"/>
      <c r="M88" s="196" t="s">
        <v>21</v>
      </c>
      <c r="N88" s="197" t="s">
        <v>44</v>
      </c>
      <c r="O88" s="39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AR88" s="21" t="s">
        <v>127</v>
      </c>
      <c r="AT88" s="21" t="s">
        <v>128</v>
      </c>
      <c r="AU88" s="21" t="s">
        <v>83</v>
      </c>
      <c r="AY88" s="21" t="s">
        <v>125</v>
      </c>
      <c r="BE88" s="200">
        <f>IF(N88="základní",J88,0)</f>
        <v>0</v>
      </c>
      <c r="BF88" s="200">
        <f>IF(N88="snížená",J88,0)</f>
        <v>0</v>
      </c>
      <c r="BG88" s="200">
        <f>IF(N88="zákl. přenesená",J88,0)</f>
        <v>0</v>
      </c>
      <c r="BH88" s="200">
        <f>IF(N88="sníž. přenesená",J88,0)</f>
        <v>0</v>
      </c>
      <c r="BI88" s="200">
        <f>IF(N88="nulová",J88,0)</f>
        <v>0</v>
      </c>
      <c r="BJ88" s="21" t="s">
        <v>78</v>
      </c>
      <c r="BK88" s="200">
        <f>ROUND(I88*H88,2)</f>
        <v>0</v>
      </c>
      <c r="BL88" s="21" t="s">
        <v>127</v>
      </c>
      <c r="BM88" s="21" t="s">
        <v>236</v>
      </c>
    </row>
    <row r="89" spans="2:65" s="11" customFormat="1" ht="13.5">
      <c r="B89" s="201"/>
      <c r="C89" s="202"/>
      <c r="D89" s="203" t="s">
        <v>138</v>
      </c>
      <c r="E89" s="204" t="s">
        <v>237</v>
      </c>
      <c r="F89" s="205" t="s">
        <v>238</v>
      </c>
      <c r="G89" s="202"/>
      <c r="H89" s="206">
        <v>1.85</v>
      </c>
      <c r="I89" s="207"/>
      <c r="J89" s="202"/>
      <c r="K89" s="202"/>
      <c r="L89" s="208"/>
      <c r="M89" s="209"/>
      <c r="N89" s="210"/>
      <c r="O89" s="210"/>
      <c r="P89" s="210"/>
      <c r="Q89" s="210"/>
      <c r="R89" s="210"/>
      <c r="S89" s="210"/>
      <c r="T89" s="211"/>
      <c r="AT89" s="212" t="s">
        <v>138</v>
      </c>
      <c r="AU89" s="212" t="s">
        <v>83</v>
      </c>
      <c r="AV89" s="11" t="s">
        <v>83</v>
      </c>
      <c r="AW89" s="11" t="s">
        <v>37</v>
      </c>
      <c r="AX89" s="11" t="s">
        <v>78</v>
      </c>
      <c r="AY89" s="212" t="s">
        <v>125</v>
      </c>
    </row>
    <row r="90" spans="2:65" s="1" customFormat="1" ht="44.25" customHeight="1">
      <c r="B90" s="38"/>
      <c r="C90" s="189" t="s">
        <v>83</v>
      </c>
      <c r="D90" s="189" t="s">
        <v>128</v>
      </c>
      <c r="E90" s="190" t="s">
        <v>146</v>
      </c>
      <c r="F90" s="191" t="s">
        <v>147</v>
      </c>
      <c r="G90" s="192" t="s">
        <v>136</v>
      </c>
      <c r="H90" s="193">
        <v>1.85</v>
      </c>
      <c r="I90" s="194"/>
      <c r="J90" s="195">
        <f>ROUND(I90*H90,2)</f>
        <v>0</v>
      </c>
      <c r="K90" s="191" t="s">
        <v>132</v>
      </c>
      <c r="L90" s="58"/>
      <c r="M90" s="196" t="s">
        <v>21</v>
      </c>
      <c r="N90" s="197" t="s">
        <v>44</v>
      </c>
      <c r="O90" s="39"/>
      <c r="P90" s="198">
        <f>O90*H90</f>
        <v>0</v>
      </c>
      <c r="Q90" s="198">
        <v>0</v>
      </c>
      <c r="R90" s="198">
        <f>Q90*H90</f>
        <v>0</v>
      </c>
      <c r="S90" s="198">
        <v>0</v>
      </c>
      <c r="T90" s="199">
        <f>S90*H90</f>
        <v>0</v>
      </c>
      <c r="AR90" s="21" t="s">
        <v>127</v>
      </c>
      <c r="AT90" s="21" t="s">
        <v>128</v>
      </c>
      <c r="AU90" s="21" t="s">
        <v>83</v>
      </c>
      <c r="AY90" s="21" t="s">
        <v>125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21" t="s">
        <v>78</v>
      </c>
      <c r="BK90" s="200">
        <f>ROUND(I90*H90,2)</f>
        <v>0</v>
      </c>
      <c r="BL90" s="21" t="s">
        <v>127</v>
      </c>
      <c r="BM90" s="21" t="s">
        <v>239</v>
      </c>
    </row>
    <row r="91" spans="2:65" s="1" customFormat="1" ht="44.25" customHeight="1">
      <c r="B91" s="38"/>
      <c r="C91" s="189" t="s">
        <v>140</v>
      </c>
      <c r="D91" s="189" t="s">
        <v>128</v>
      </c>
      <c r="E91" s="190" t="s">
        <v>150</v>
      </c>
      <c r="F91" s="191" t="s">
        <v>151</v>
      </c>
      <c r="G91" s="192" t="s">
        <v>136</v>
      </c>
      <c r="H91" s="193">
        <v>1.85</v>
      </c>
      <c r="I91" s="194"/>
      <c r="J91" s="195">
        <f>ROUND(I91*H91,2)</f>
        <v>0</v>
      </c>
      <c r="K91" s="191" t="s">
        <v>132</v>
      </c>
      <c r="L91" s="58"/>
      <c r="M91" s="196" t="s">
        <v>21</v>
      </c>
      <c r="N91" s="197" t="s">
        <v>44</v>
      </c>
      <c r="O91" s="39"/>
      <c r="P91" s="198">
        <f>O91*H91</f>
        <v>0</v>
      </c>
      <c r="Q91" s="198">
        <v>0</v>
      </c>
      <c r="R91" s="198">
        <f>Q91*H91</f>
        <v>0</v>
      </c>
      <c r="S91" s="198">
        <v>0</v>
      </c>
      <c r="T91" s="199">
        <f>S91*H91</f>
        <v>0</v>
      </c>
      <c r="AR91" s="21" t="s">
        <v>127</v>
      </c>
      <c r="AT91" s="21" t="s">
        <v>128</v>
      </c>
      <c r="AU91" s="21" t="s">
        <v>83</v>
      </c>
      <c r="AY91" s="21" t="s">
        <v>125</v>
      </c>
      <c r="BE91" s="200">
        <f>IF(N91="základní",J91,0)</f>
        <v>0</v>
      </c>
      <c r="BF91" s="200">
        <f>IF(N91="snížená",J91,0)</f>
        <v>0</v>
      </c>
      <c r="BG91" s="200">
        <f>IF(N91="zákl. přenesená",J91,0)</f>
        <v>0</v>
      </c>
      <c r="BH91" s="200">
        <f>IF(N91="sníž. přenesená",J91,0)</f>
        <v>0</v>
      </c>
      <c r="BI91" s="200">
        <f>IF(N91="nulová",J91,0)</f>
        <v>0</v>
      </c>
      <c r="BJ91" s="21" t="s">
        <v>78</v>
      </c>
      <c r="BK91" s="200">
        <f>ROUND(I91*H91,2)</f>
        <v>0</v>
      </c>
      <c r="BL91" s="21" t="s">
        <v>127</v>
      </c>
      <c r="BM91" s="21" t="s">
        <v>240</v>
      </c>
    </row>
    <row r="92" spans="2:65" s="1" customFormat="1" ht="31.5" customHeight="1">
      <c r="B92" s="38"/>
      <c r="C92" s="189" t="s">
        <v>127</v>
      </c>
      <c r="D92" s="189" t="s">
        <v>128</v>
      </c>
      <c r="E92" s="190" t="s">
        <v>154</v>
      </c>
      <c r="F92" s="191" t="s">
        <v>155</v>
      </c>
      <c r="G92" s="192" t="s">
        <v>136</v>
      </c>
      <c r="H92" s="193">
        <v>1.85</v>
      </c>
      <c r="I92" s="194"/>
      <c r="J92" s="195">
        <f>ROUND(I92*H92,2)</f>
        <v>0</v>
      </c>
      <c r="K92" s="191" t="s">
        <v>132</v>
      </c>
      <c r="L92" s="58"/>
      <c r="M92" s="196" t="s">
        <v>21</v>
      </c>
      <c r="N92" s="197" t="s">
        <v>44</v>
      </c>
      <c r="O92" s="39"/>
      <c r="P92" s="198">
        <f>O92*H92</f>
        <v>0</v>
      </c>
      <c r="Q92" s="198">
        <v>0</v>
      </c>
      <c r="R92" s="198">
        <f>Q92*H92</f>
        <v>0</v>
      </c>
      <c r="S92" s="198">
        <v>0</v>
      </c>
      <c r="T92" s="199">
        <f>S92*H92</f>
        <v>0</v>
      </c>
      <c r="AR92" s="21" t="s">
        <v>127</v>
      </c>
      <c r="AT92" s="21" t="s">
        <v>128</v>
      </c>
      <c r="AU92" s="21" t="s">
        <v>83</v>
      </c>
      <c r="AY92" s="21" t="s">
        <v>125</v>
      </c>
      <c r="BE92" s="200">
        <f>IF(N92="základní",J92,0)</f>
        <v>0</v>
      </c>
      <c r="BF92" s="200">
        <f>IF(N92="snížená",J92,0)</f>
        <v>0</v>
      </c>
      <c r="BG92" s="200">
        <f>IF(N92="zákl. přenesená",J92,0)</f>
        <v>0</v>
      </c>
      <c r="BH92" s="200">
        <f>IF(N92="sníž. přenesená",J92,0)</f>
        <v>0</v>
      </c>
      <c r="BI92" s="200">
        <f>IF(N92="nulová",J92,0)</f>
        <v>0</v>
      </c>
      <c r="BJ92" s="21" t="s">
        <v>78</v>
      </c>
      <c r="BK92" s="200">
        <f>ROUND(I92*H92,2)</f>
        <v>0</v>
      </c>
      <c r="BL92" s="21" t="s">
        <v>127</v>
      </c>
      <c r="BM92" s="21" t="s">
        <v>241</v>
      </c>
    </row>
    <row r="93" spans="2:65" s="1" customFormat="1" ht="22.5" customHeight="1">
      <c r="B93" s="38"/>
      <c r="C93" s="189" t="s">
        <v>153</v>
      </c>
      <c r="D93" s="189" t="s">
        <v>128</v>
      </c>
      <c r="E93" s="190" t="s">
        <v>158</v>
      </c>
      <c r="F93" s="191" t="s">
        <v>159</v>
      </c>
      <c r="G93" s="192" t="s">
        <v>136</v>
      </c>
      <c r="H93" s="193">
        <v>1.85</v>
      </c>
      <c r="I93" s="194"/>
      <c r="J93" s="195">
        <f>ROUND(I93*H93,2)</f>
        <v>0</v>
      </c>
      <c r="K93" s="191" t="s">
        <v>132</v>
      </c>
      <c r="L93" s="58"/>
      <c r="M93" s="196" t="s">
        <v>21</v>
      </c>
      <c r="N93" s="197" t="s">
        <v>44</v>
      </c>
      <c r="O93" s="39"/>
      <c r="P93" s="198">
        <f>O93*H93</f>
        <v>0</v>
      </c>
      <c r="Q93" s="198">
        <v>0</v>
      </c>
      <c r="R93" s="198">
        <f>Q93*H93</f>
        <v>0</v>
      </c>
      <c r="S93" s="198">
        <v>0</v>
      </c>
      <c r="T93" s="199">
        <f>S93*H93</f>
        <v>0</v>
      </c>
      <c r="AR93" s="21" t="s">
        <v>127</v>
      </c>
      <c r="AT93" s="21" t="s">
        <v>128</v>
      </c>
      <c r="AU93" s="21" t="s">
        <v>83</v>
      </c>
      <c r="AY93" s="21" t="s">
        <v>125</v>
      </c>
      <c r="BE93" s="200">
        <f>IF(N93="základní",J93,0)</f>
        <v>0</v>
      </c>
      <c r="BF93" s="200">
        <f>IF(N93="snížená",J93,0)</f>
        <v>0</v>
      </c>
      <c r="BG93" s="200">
        <f>IF(N93="zákl. přenesená",J93,0)</f>
        <v>0</v>
      </c>
      <c r="BH93" s="200">
        <f>IF(N93="sníž. přenesená",J93,0)</f>
        <v>0</v>
      </c>
      <c r="BI93" s="200">
        <f>IF(N93="nulová",J93,0)</f>
        <v>0</v>
      </c>
      <c r="BJ93" s="21" t="s">
        <v>78</v>
      </c>
      <c r="BK93" s="200">
        <f>ROUND(I93*H93,2)</f>
        <v>0</v>
      </c>
      <c r="BL93" s="21" t="s">
        <v>127</v>
      </c>
      <c r="BM93" s="21" t="s">
        <v>242</v>
      </c>
    </row>
    <row r="94" spans="2:65" s="1" customFormat="1" ht="22.5" customHeight="1">
      <c r="B94" s="38"/>
      <c r="C94" s="189" t="s">
        <v>145</v>
      </c>
      <c r="D94" s="189" t="s">
        <v>128</v>
      </c>
      <c r="E94" s="190" t="s">
        <v>162</v>
      </c>
      <c r="F94" s="191" t="s">
        <v>163</v>
      </c>
      <c r="G94" s="192" t="s">
        <v>164</v>
      </c>
      <c r="H94" s="193">
        <v>2.774</v>
      </c>
      <c r="I94" s="194"/>
      <c r="J94" s="195">
        <f>ROUND(I94*H94,2)</f>
        <v>0</v>
      </c>
      <c r="K94" s="191" t="s">
        <v>132</v>
      </c>
      <c r="L94" s="58"/>
      <c r="M94" s="196" t="s">
        <v>21</v>
      </c>
      <c r="N94" s="197" t="s">
        <v>44</v>
      </c>
      <c r="O94" s="39"/>
      <c r="P94" s="198">
        <f>O94*H94</f>
        <v>0</v>
      </c>
      <c r="Q94" s="198">
        <v>0</v>
      </c>
      <c r="R94" s="198">
        <f>Q94*H94</f>
        <v>0</v>
      </c>
      <c r="S94" s="198">
        <v>0</v>
      </c>
      <c r="T94" s="199">
        <f>S94*H94</f>
        <v>0</v>
      </c>
      <c r="AR94" s="21" t="s">
        <v>127</v>
      </c>
      <c r="AT94" s="21" t="s">
        <v>128</v>
      </c>
      <c r="AU94" s="21" t="s">
        <v>83</v>
      </c>
      <c r="AY94" s="21" t="s">
        <v>125</v>
      </c>
      <c r="BE94" s="200">
        <f>IF(N94="základní",J94,0)</f>
        <v>0</v>
      </c>
      <c r="BF94" s="200">
        <f>IF(N94="snížená",J94,0)</f>
        <v>0</v>
      </c>
      <c r="BG94" s="200">
        <f>IF(N94="zákl. přenesená",J94,0)</f>
        <v>0</v>
      </c>
      <c r="BH94" s="200">
        <f>IF(N94="sníž. přenesená",J94,0)</f>
        <v>0</v>
      </c>
      <c r="BI94" s="200">
        <f>IF(N94="nulová",J94,0)</f>
        <v>0</v>
      </c>
      <c r="BJ94" s="21" t="s">
        <v>78</v>
      </c>
      <c r="BK94" s="200">
        <f>ROUND(I94*H94,2)</f>
        <v>0</v>
      </c>
      <c r="BL94" s="21" t="s">
        <v>127</v>
      </c>
      <c r="BM94" s="21" t="s">
        <v>243</v>
      </c>
    </row>
    <row r="95" spans="2:65" s="10" customFormat="1" ht="29.85" customHeight="1">
      <c r="B95" s="172"/>
      <c r="C95" s="173"/>
      <c r="D95" s="186" t="s">
        <v>72</v>
      </c>
      <c r="E95" s="187" t="s">
        <v>83</v>
      </c>
      <c r="F95" s="187" t="s">
        <v>244</v>
      </c>
      <c r="G95" s="173"/>
      <c r="H95" s="173"/>
      <c r="I95" s="176"/>
      <c r="J95" s="188">
        <f>BK95</f>
        <v>0</v>
      </c>
      <c r="K95" s="173"/>
      <c r="L95" s="178"/>
      <c r="M95" s="179"/>
      <c r="N95" s="180"/>
      <c r="O95" s="180"/>
      <c r="P95" s="181">
        <f>SUM(P96:P101)</f>
        <v>0</v>
      </c>
      <c r="Q95" s="180"/>
      <c r="R95" s="181">
        <f>SUM(R96:R101)</f>
        <v>5.7946270200000001</v>
      </c>
      <c r="S95" s="180"/>
      <c r="T95" s="182">
        <f>SUM(T96:T101)</f>
        <v>0</v>
      </c>
      <c r="AR95" s="183" t="s">
        <v>78</v>
      </c>
      <c r="AT95" s="184" t="s">
        <v>72</v>
      </c>
      <c r="AU95" s="184" t="s">
        <v>78</v>
      </c>
      <c r="AY95" s="183" t="s">
        <v>125</v>
      </c>
      <c r="BK95" s="185">
        <f>SUM(BK96:BK101)</f>
        <v>0</v>
      </c>
    </row>
    <row r="96" spans="2:65" s="1" customFormat="1" ht="22.5" customHeight="1">
      <c r="B96" s="38"/>
      <c r="C96" s="189" t="s">
        <v>149</v>
      </c>
      <c r="D96" s="189" t="s">
        <v>128</v>
      </c>
      <c r="E96" s="190" t="s">
        <v>245</v>
      </c>
      <c r="F96" s="191" t="s">
        <v>246</v>
      </c>
      <c r="G96" s="192" t="s">
        <v>136</v>
      </c>
      <c r="H96" s="193">
        <v>2.3540000000000001</v>
      </c>
      <c r="I96" s="194"/>
      <c r="J96" s="195">
        <f>ROUND(I96*H96,2)</f>
        <v>0</v>
      </c>
      <c r="K96" s="191" t="s">
        <v>132</v>
      </c>
      <c r="L96" s="58"/>
      <c r="M96" s="196" t="s">
        <v>21</v>
      </c>
      <c r="N96" s="197" t="s">
        <v>44</v>
      </c>
      <c r="O96" s="39"/>
      <c r="P96" s="198">
        <f>O96*H96</f>
        <v>0</v>
      </c>
      <c r="Q96" s="198">
        <v>2.45329</v>
      </c>
      <c r="R96" s="198">
        <f>Q96*H96</f>
        <v>5.7750446599999998</v>
      </c>
      <c r="S96" s="198">
        <v>0</v>
      </c>
      <c r="T96" s="199">
        <f>S96*H96</f>
        <v>0</v>
      </c>
      <c r="AR96" s="21" t="s">
        <v>127</v>
      </c>
      <c r="AT96" s="21" t="s">
        <v>128</v>
      </c>
      <c r="AU96" s="21" t="s">
        <v>83</v>
      </c>
      <c r="AY96" s="21" t="s">
        <v>125</v>
      </c>
      <c r="BE96" s="200">
        <f>IF(N96="základní",J96,0)</f>
        <v>0</v>
      </c>
      <c r="BF96" s="200">
        <f>IF(N96="snížená",J96,0)</f>
        <v>0</v>
      </c>
      <c r="BG96" s="200">
        <f>IF(N96="zákl. přenesená",J96,0)</f>
        <v>0</v>
      </c>
      <c r="BH96" s="200">
        <f>IF(N96="sníž. přenesená",J96,0)</f>
        <v>0</v>
      </c>
      <c r="BI96" s="200">
        <f>IF(N96="nulová",J96,0)</f>
        <v>0</v>
      </c>
      <c r="BJ96" s="21" t="s">
        <v>78</v>
      </c>
      <c r="BK96" s="200">
        <f>ROUND(I96*H96,2)</f>
        <v>0</v>
      </c>
      <c r="BL96" s="21" t="s">
        <v>127</v>
      </c>
      <c r="BM96" s="21" t="s">
        <v>247</v>
      </c>
    </row>
    <row r="97" spans="2:65" s="11" customFormat="1" ht="13.5">
      <c r="B97" s="201"/>
      <c r="C97" s="202"/>
      <c r="D97" s="203" t="s">
        <v>138</v>
      </c>
      <c r="E97" s="204" t="s">
        <v>21</v>
      </c>
      <c r="F97" s="205" t="s">
        <v>248</v>
      </c>
      <c r="G97" s="202"/>
      <c r="H97" s="206">
        <v>2.3540000000000001</v>
      </c>
      <c r="I97" s="207"/>
      <c r="J97" s="202"/>
      <c r="K97" s="202"/>
      <c r="L97" s="208"/>
      <c r="M97" s="209"/>
      <c r="N97" s="210"/>
      <c r="O97" s="210"/>
      <c r="P97" s="210"/>
      <c r="Q97" s="210"/>
      <c r="R97" s="210"/>
      <c r="S97" s="210"/>
      <c r="T97" s="211"/>
      <c r="AT97" s="212" t="s">
        <v>138</v>
      </c>
      <c r="AU97" s="212" t="s">
        <v>83</v>
      </c>
      <c r="AV97" s="11" t="s">
        <v>83</v>
      </c>
      <c r="AW97" s="11" t="s">
        <v>37</v>
      </c>
      <c r="AX97" s="11" t="s">
        <v>78</v>
      </c>
      <c r="AY97" s="212" t="s">
        <v>125</v>
      </c>
    </row>
    <row r="98" spans="2:65" s="1" customFormat="1" ht="44.25" customHeight="1">
      <c r="B98" s="38"/>
      <c r="C98" s="189" t="s">
        <v>157</v>
      </c>
      <c r="D98" s="189" t="s">
        <v>128</v>
      </c>
      <c r="E98" s="190" t="s">
        <v>249</v>
      </c>
      <c r="F98" s="191" t="s">
        <v>250</v>
      </c>
      <c r="G98" s="192" t="s">
        <v>171</v>
      </c>
      <c r="H98" s="193">
        <v>19.012</v>
      </c>
      <c r="I98" s="194"/>
      <c r="J98" s="195">
        <f>ROUND(I98*H98,2)</f>
        <v>0</v>
      </c>
      <c r="K98" s="191" t="s">
        <v>132</v>
      </c>
      <c r="L98" s="58"/>
      <c r="M98" s="196" t="s">
        <v>21</v>
      </c>
      <c r="N98" s="197" t="s">
        <v>44</v>
      </c>
      <c r="O98" s="39"/>
      <c r="P98" s="198">
        <f>O98*H98</f>
        <v>0</v>
      </c>
      <c r="Q98" s="198">
        <v>1.0300000000000001E-3</v>
      </c>
      <c r="R98" s="198">
        <f>Q98*H98</f>
        <v>1.9582360000000004E-2</v>
      </c>
      <c r="S98" s="198">
        <v>0</v>
      </c>
      <c r="T98" s="199">
        <f>S98*H98</f>
        <v>0</v>
      </c>
      <c r="AR98" s="21" t="s">
        <v>127</v>
      </c>
      <c r="AT98" s="21" t="s">
        <v>128</v>
      </c>
      <c r="AU98" s="21" t="s">
        <v>83</v>
      </c>
      <c r="AY98" s="21" t="s">
        <v>125</v>
      </c>
      <c r="BE98" s="200">
        <f>IF(N98="základní",J98,0)</f>
        <v>0</v>
      </c>
      <c r="BF98" s="200">
        <f>IF(N98="snížená",J98,0)</f>
        <v>0</v>
      </c>
      <c r="BG98" s="200">
        <f>IF(N98="zákl. přenesená",J98,0)</f>
        <v>0</v>
      </c>
      <c r="BH98" s="200">
        <f>IF(N98="sníž. přenesená",J98,0)</f>
        <v>0</v>
      </c>
      <c r="BI98" s="200">
        <f>IF(N98="nulová",J98,0)</f>
        <v>0</v>
      </c>
      <c r="BJ98" s="21" t="s">
        <v>78</v>
      </c>
      <c r="BK98" s="200">
        <f>ROUND(I98*H98,2)</f>
        <v>0</v>
      </c>
      <c r="BL98" s="21" t="s">
        <v>127</v>
      </c>
      <c r="BM98" s="21" t="s">
        <v>251</v>
      </c>
    </row>
    <row r="99" spans="2:65" s="11" customFormat="1" ht="13.5">
      <c r="B99" s="201"/>
      <c r="C99" s="202"/>
      <c r="D99" s="203" t="s">
        <v>138</v>
      </c>
      <c r="E99" s="204" t="s">
        <v>21</v>
      </c>
      <c r="F99" s="205" t="s">
        <v>252</v>
      </c>
      <c r="G99" s="202"/>
      <c r="H99" s="206">
        <v>19.012</v>
      </c>
      <c r="I99" s="207"/>
      <c r="J99" s="202"/>
      <c r="K99" s="202"/>
      <c r="L99" s="208"/>
      <c r="M99" s="209"/>
      <c r="N99" s="210"/>
      <c r="O99" s="210"/>
      <c r="P99" s="210"/>
      <c r="Q99" s="210"/>
      <c r="R99" s="210"/>
      <c r="S99" s="210"/>
      <c r="T99" s="211"/>
      <c r="AT99" s="212" t="s">
        <v>138</v>
      </c>
      <c r="AU99" s="212" t="s">
        <v>83</v>
      </c>
      <c r="AV99" s="11" t="s">
        <v>83</v>
      </c>
      <c r="AW99" s="11" t="s">
        <v>37</v>
      </c>
      <c r="AX99" s="11" t="s">
        <v>78</v>
      </c>
      <c r="AY99" s="212" t="s">
        <v>125</v>
      </c>
    </row>
    <row r="100" spans="2:65" s="1" customFormat="1" ht="44.25" customHeight="1">
      <c r="B100" s="38"/>
      <c r="C100" s="189" t="s">
        <v>161</v>
      </c>
      <c r="D100" s="189" t="s">
        <v>128</v>
      </c>
      <c r="E100" s="190" t="s">
        <v>253</v>
      </c>
      <c r="F100" s="191" t="s">
        <v>254</v>
      </c>
      <c r="G100" s="192" t="s">
        <v>171</v>
      </c>
      <c r="H100" s="193">
        <v>19.012</v>
      </c>
      <c r="I100" s="194"/>
      <c r="J100" s="195">
        <f>ROUND(I100*H100,2)</f>
        <v>0</v>
      </c>
      <c r="K100" s="191" t="s">
        <v>132</v>
      </c>
      <c r="L100" s="58"/>
      <c r="M100" s="196" t="s">
        <v>21</v>
      </c>
      <c r="N100" s="197" t="s">
        <v>44</v>
      </c>
      <c r="O100" s="39"/>
      <c r="P100" s="198">
        <f>O100*H100</f>
        <v>0</v>
      </c>
      <c r="Q100" s="198">
        <v>0</v>
      </c>
      <c r="R100" s="198">
        <f>Q100*H100</f>
        <v>0</v>
      </c>
      <c r="S100" s="198">
        <v>0</v>
      </c>
      <c r="T100" s="199">
        <f>S100*H100</f>
        <v>0</v>
      </c>
      <c r="AR100" s="21" t="s">
        <v>127</v>
      </c>
      <c r="AT100" s="21" t="s">
        <v>128</v>
      </c>
      <c r="AU100" s="21" t="s">
        <v>83</v>
      </c>
      <c r="AY100" s="21" t="s">
        <v>125</v>
      </c>
      <c r="BE100" s="200">
        <f>IF(N100="základní",J100,0)</f>
        <v>0</v>
      </c>
      <c r="BF100" s="200">
        <f>IF(N100="snížená",J100,0)</f>
        <v>0</v>
      </c>
      <c r="BG100" s="200">
        <f>IF(N100="zákl. přenesená",J100,0)</f>
        <v>0</v>
      </c>
      <c r="BH100" s="200">
        <f>IF(N100="sníž. přenesená",J100,0)</f>
        <v>0</v>
      </c>
      <c r="BI100" s="200">
        <f>IF(N100="nulová",J100,0)</f>
        <v>0</v>
      </c>
      <c r="BJ100" s="21" t="s">
        <v>78</v>
      </c>
      <c r="BK100" s="200">
        <f>ROUND(I100*H100,2)</f>
        <v>0</v>
      </c>
      <c r="BL100" s="21" t="s">
        <v>127</v>
      </c>
      <c r="BM100" s="21" t="s">
        <v>255</v>
      </c>
    </row>
    <row r="101" spans="2:65" s="11" customFormat="1" ht="13.5">
      <c r="B101" s="201"/>
      <c r="C101" s="202"/>
      <c r="D101" s="213" t="s">
        <v>138</v>
      </c>
      <c r="E101" s="214" t="s">
        <v>21</v>
      </c>
      <c r="F101" s="215" t="s">
        <v>252</v>
      </c>
      <c r="G101" s="202"/>
      <c r="H101" s="216">
        <v>19.012</v>
      </c>
      <c r="I101" s="207"/>
      <c r="J101" s="202"/>
      <c r="K101" s="202"/>
      <c r="L101" s="208"/>
      <c r="M101" s="209"/>
      <c r="N101" s="210"/>
      <c r="O101" s="210"/>
      <c r="P101" s="210"/>
      <c r="Q101" s="210"/>
      <c r="R101" s="210"/>
      <c r="S101" s="210"/>
      <c r="T101" s="211"/>
      <c r="AT101" s="212" t="s">
        <v>138</v>
      </c>
      <c r="AU101" s="212" t="s">
        <v>83</v>
      </c>
      <c r="AV101" s="11" t="s">
        <v>83</v>
      </c>
      <c r="AW101" s="11" t="s">
        <v>37</v>
      </c>
      <c r="AX101" s="11" t="s">
        <v>78</v>
      </c>
      <c r="AY101" s="212" t="s">
        <v>125</v>
      </c>
    </row>
    <row r="102" spans="2:65" s="10" customFormat="1" ht="29.85" customHeight="1">
      <c r="B102" s="172"/>
      <c r="C102" s="173"/>
      <c r="D102" s="186" t="s">
        <v>72</v>
      </c>
      <c r="E102" s="187" t="s">
        <v>161</v>
      </c>
      <c r="F102" s="187" t="s">
        <v>186</v>
      </c>
      <c r="G102" s="173"/>
      <c r="H102" s="173"/>
      <c r="I102" s="176"/>
      <c r="J102" s="188">
        <f>BK102</f>
        <v>0</v>
      </c>
      <c r="K102" s="173"/>
      <c r="L102" s="178"/>
      <c r="M102" s="179"/>
      <c r="N102" s="180"/>
      <c r="O102" s="180"/>
      <c r="P102" s="181">
        <f>SUM(P103:P104)</f>
        <v>0</v>
      </c>
      <c r="Q102" s="180"/>
      <c r="R102" s="181">
        <f>SUM(R103:R104)</f>
        <v>2.7000000000000001E-3</v>
      </c>
      <c r="S102" s="180"/>
      <c r="T102" s="182">
        <f>SUM(T103:T104)</f>
        <v>0</v>
      </c>
      <c r="AR102" s="183" t="s">
        <v>78</v>
      </c>
      <c r="AT102" s="184" t="s">
        <v>72</v>
      </c>
      <c r="AU102" s="184" t="s">
        <v>78</v>
      </c>
      <c r="AY102" s="183" t="s">
        <v>125</v>
      </c>
      <c r="BK102" s="185">
        <f>SUM(BK103:BK104)</f>
        <v>0</v>
      </c>
    </row>
    <row r="103" spans="2:65" s="1" customFormat="1" ht="31.5" customHeight="1">
      <c r="B103" s="38"/>
      <c r="C103" s="189" t="s">
        <v>168</v>
      </c>
      <c r="D103" s="189" t="s">
        <v>128</v>
      </c>
      <c r="E103" s="190" t="s">
        <v>256</v>
      </c>
      <c r="F103" s="191" t="s">
        <v>257</v>
      </c>
      <c r="G103" s="192" t="s">
        <v>193</v>
      </c>
      <c r="H103" s="193">
        <v>54</v>
      </c>
      <c r="I103" s="194"/>
      <c r="J103" s="195">
        <f>ROUND(I103*H103,2)</f>
        <v>0</v>
      </c>
      <c r="K103" s="191" t="s">
        <v>132</v>
      </c>
      <c r="L103" s="58"/>
      <c r="M103" s="196" t="s">
        <v>21</v>
      </c>
      <c r="N103" s="197" t="s">
        <v>44</v>
      </c>
      <c r="O103" s="39"/>
      <c r="P103" s="198">
        <f>O103*H103</f>
        <v>0</v>
      </c>
      <c r="Q103" s="198">
        <v>5.0000000000000002E-5</v>
      </c>
      <c r="R103" s="198">
        <f>Q103*H103</f>
        <v>2.7000000000000001E-3</v>
      </c>
      <c r="S103" s="198">
        <v>0</v>
      </c>
      <c r="T103" s="199">
        <f>S103*H103</f>
        <v>0</v>
      </c>
      <c r="AR103" s="21" t="s">
        <v>127</v>
      </c>
      <c r="AT103" s="21" t="s">
        <v>128</v>
      </c>
      <c r="AU103" s="21" t="s">
        <v>83</v>
      </c>
      <c r="AY103" s="21" t="s">
        <v>125</v>
      </c>
      <c r="BE103" s="200">
        <f>IF(N103="základní",J103,0)</f>
        <v>0</v>
      </c>
      <c r="BF103" s="200">
        <f>IF(N103="snížená",J103,0)</f>
        <v>0</v>
      </c>
      <c r="BG103" s="200">
        <f>IF(N103="zákl. přenesená",J103,0)</f>
        <v>0</v>
      </c>
      <c r="BH103" s="200">
        <f>IF(N103="sníž. přenesená",J103,0)</f>
        <v>0</v>
      </c>
      <c r="BI103" s="200">
        <f>IF(N103="nulová",J103,0)</f>
        <v>0</v>
      </c>
      <c r="BJ103" s="21" t="s">
        <v>78</v>
      </c>
      <c r="BK103" s="200">
        <f>ROUND(I103*H103,2)</f>
        <v>0</v>
      </c>
      <c r="BL103" s="21" t="s">
        <v>127</v>
      </c>
      <c r="BM103" s="21" t="s">
        <v>258</v>
      </c>
    </row>
    <row r="104" spans="2:65" s="11" customFormat="1" ht="13.5">
      <c r="B104" s="201"/>
      <c r="C104" s="202"/>
      <c r="D104" s="213" t="s">
        <v>138</v>
      </c>
      <c r="E104" s="214" t="s">
        <v>21</v>
      </c>
      <c r="F104" s="215" t="s">
        <v>259</v>
      </c>
      <c r="G104" s="202"/>
      <c r="H104" s="216">
        <v>54</v>
      </c>
      <c r="I104" s="207"/>
      <c r="J104" s="202"/>
      <c r="K104" s="202"/>
      <c r="L104" s="208"/>
      <c r="M104" s="209"/>
      <c r="N104" s="210"/>
      <c r="O104" s="210"/>
      <c r="P104" s="210"/>
      <c r="Q104" s="210"/>
      <c r="R104" s="210"/>
      <c r="S104" s="210"/>
      <c r="T104" s="211"/>
      <c r="AT104" s="212" t="s">
        <v>138</v>
      </c>
      <c r="AU104" s="212" t="s">
        <v>83</v>
      </c>
      <c r="AV104" s="11" t="s">
        <v>83</v>
      </c>
      <c r="AW104" s="11" t="s">
        <v>37</v>
      </c>
      <c r="AX104" s="11" t="s">
        <v>78</v>
      </c>
      <c r="AY104" s="212" t="s">
        <v>125</v>
      </c>
    </row>
    <row r="105" spans="2:65" s="10" customFormat="1" ht="29.85" customHeight="1">
      <c r="B105" s="172"/>
      <c r="C105" s="173"/>
      <c r="D105" s="186" t="s">
        <v>72</v>
      </c>
      <c r="E105" s="187" t="s">
        <v>221</v>
      </c>
      <c r="F105" s="187" t="s">
        <v>222</v>
      </c>
      <c r="G105" s="173"/>
      <c r="H105" s="173"/>
      <c r="I105" s="176"/>
      <c r="J105" s="188">
        <f>BK105</f>
        <v>0</v>
      </c>
      <c r="K105" s="173"/>
      <c r="L105" s="178"/>
      <c r="M105" s="179"/>
      <c r="N105" s="180"/>
      <c r="O105" s="180"/>
      <c r="P105" s="181">
        <f>P106</f>
        <v>0</v>
      </c>
      <c r="Q105" s="180"/>
      <c r="R105" s="181">
        <f>R106</f>
        <v>0</v>
      </c>
      <c r="S105" s="180"/>
      <c r="T105" s="182">
        <f>T106</f>
        <v>0</v>
      </c>
      <c r="AR105" s="183" t="s">
        <v>78</v>
      </c>
      <c r="AT105" s="184" t="s">
        <v>72</v>
      </c>
      <c r="AU105" s="184" t="s">
        <v>78</v>
      </c>
      <c r="AY105" s="183" t="s">
        <v>125</v>
      </c>
      <c r="BK105" s="185">
        <f>BK106</f>
        <v>0</v>
      </c>
    </row>
    <row r="106" spans="2:65" s="1" customFormat="1" ht="44.25" customHeight="1">
      <c r="B106" s="38"/>
      <c r="C106" s="189" t="s">
        <v>173</v>
      </c>
      <c r="D106" s="189" t="s">
        <v>128</v>
      </c>
      <c r="E106" s="190" t="s">
        <v>260</v>
      </c>
      <c r="F106" s="191" t="s">
        <v>261</v>
      </c>
      <c r="G106" s="192" t="s">
        <v>164</v>
      </c>
      <c r="H106" s="193">
        <v>5.7969999999999997</v>
      </c>
      <c r="I106" s="194"/>
      <c r="J106" s="195">
        <f>ROUND(I106*H106,2)</f>
        <v>0</v>
      </c>
      <c r="K106" s="191" t="s">
        <v>132</v>
      </c>
      <c r="L106" s="58"/>
      <c r="M106" s="196" t="s">
        <v>21</v>
      </c>
      <c r="N106" s="197" t="s">
        <v>44</v>
      </c>
      <c r="O106" s="39"/>
      <c r="P106" s="198">
        <f>O106*H106</f>
        <v>0</v>
      </c>
      <c r="Q106" s="198">
        <v>0</v>
      </c>
      <c r="R106" s="198">
        <f>Q106*H106</f>
        <v>0</v>
      </c>
      <c r="S106" s="198">
        <v>0</v>
      </c>
      <c r="T106" s="199">
        <f>S106*H106</f>
        <v>0</v>
      </c>
      <c r="AR106" s="21" t="s">
        <v>127</v>
      </c>
      <c r="AT106" s="21" t="s">
        <v>128</v>
      </c>
      <c r="AU106" s="21" t="s">
        <v>83</v>
      </c>
      <c r="AY106" s="21" t="s">
        <v>125</v>
      </c>
      <c r="BE106" s="200">
        <f>IF(N106="základní",J106,0)</f>
        <v>0</v>
      </c>
      <c r="BF106" s="200">
        <f>IF(N106="snížená",J106,0)</f>
        <v>0</v>
      </c>
      <c r="BG106" s="200">
        <f>IF(N106="zákl. přenesená",J106,0)</f>
        <v>0</v>
      </c>
      <c r="BH106" s="200">
        <f>IF(N106="sníž. přenesená",J106,0)</f>
        <v>0</v>
      </c>
      <c r="BI106" s="200">
        <f>IF(N106="nulová",J106,0)</f>
        <v>0</v>
      </c>
      <c r="BJ106" s="21" t="s">
        <v>78</v>
      </c>
      <c r="BK106" s="200">
        <f>ROUND(I106*H106,2)</f>
        <v>0</v>
      </c>
      <c r="BL106" s="21" t="s">
        <v>127</v>
      </c>
      <c r="BM106" s="21" t="s">
        <v>262</v>
      </c>
    </row>
    <row r="107" spans="2:65" s="10" customFormat="1" ht="37.35" customHeight="1">
      <c r="B107" s="172"/>
      <c r="C107" s="173"/>
      <c r="D107" s="174" t="s">
        <v>72</v>
      </c>
      <c r="E107" s="175" t="s">
        <v>263</v>
      </c>
      <c r="F107" s="175" t="s">
        <v>264</v>
      </c>
      <c r="G107" s="173"/>
      <c r="H107" s="173"/>
      <c r="I107" s="176"/>
      <c r="J107" s="177">
        <f>BK107</f>
        <v>0</v>
      </c>
      <c r="K107" s="173"/>
      <c r="L107" s="178"/>
      <c r="M107" s="179"/>
      <c r="N107" s="180"/>
      <c r="O107" s="180"/>
      <c r="P107" s="181">
        <f>P108+P118+P142</f>
        <v>0</v>
      </c>
      <c r="Q107" s="180"/>
      <c r="R107" s="181">
        <f>R108+R118+R142</f>
        <v>1.2368155600000001</v>
      </c>
      <c r="S107" s="180"/>
      <c r="T107" s="182">
        <f>T108+T118+T142</f>
        <v>0</v>
      </c>
      <c r="AR107" s="183" t="s">
        <v>83</v>
      </c>
      <c r="AT107" s="184" t="s">
        <v>72</v>
      </c>
      <c r="AU107" s="184" t="s">
        <v>73</v>
      </c>
      <c r="AY107" s="183" t="s">
        <v>125</v>
      </c>
      <c r="BK107" s="185">
        <f>BK108+BK118+BK142</f>
        <v>0</v>
      </c>
    </row>
    <row r="108" spans="2:65" s="10" customFormat="1" ht="19.899999999999999" customHeight="1">
      <c r="B108" s="172"/>
      <c r="C108" s="173"/>
      <c r="D108" s="186" t="s">
        <v>72</v>
      </c>
      <c r="E108" s="187" t="s">
        <v>265</v>
      </c>
      <c r="F108" s="187" t="s">
        <v>266</v>
      </c>
      <c r="G108" s="173"/>
      <c r="H108" s="173"/>
      <c r="I108" s="176"/>
      <c r="J108" s="188">
        <f>BK108</f>
        <v>0</v>
      </c>
      <c r="K108" s="173"/>
      <c r="L108" s="178"/>
      <c r="M108" s="179"/>
      <c r="N108" s="180"/>
      <c r="O108" s="180"/>
      <c r="P108" s="181">
        <f>SUM(P109:P117)</f>
        <v>0</v>
      </c>
      <c r="Q108" s="180"/>
      <c r="R108" s="181">
        <f>SUM(R109:R117)</f>
        <v>0.47630020000000001</v>
      </c>
      <c r="S108" s="180"/>
      <c r="T108" s="182">
        <f>SUM(T109:T117)</f>
        <v>0</v>
      </c>
      <c r="AR108" s="183" t="s">
        <v>83</v>
      </c>
      <c r="AT108" s="184" t="s">
        <v>72</v>
      </c>
      <c r="AU108" s="184" t="s">
        <v>78</v>
      </c>
      <c r="AY108" s="183" t="s">
        <v>125</v>
      </c>
      <c r="BK108" s="185">
        <f>SUM(BK109:BK117)</f>
        <v>0</v>
      </c>
    </row>
    <row r="109" spans="2:65" s="1" customFormat="1" ht="31.5" customHeight="1">
      <c r="B109" s="38"/>
      <c r="C109" s="189" t="s">
        <v>267</v>
      </c>
      <c r="D109" s="189" t="s">
        <v>128</v>
      </c>
      <c r="E109" s="190" t="s">
        <v>268</v>
      </c>
      <c r="F109" s="191" t="s">
        <v>269</v>
      </c>
      <c r="G109" s="192" t="s">
        <v>136</v>
      </c>
      <c r="H109" s="193">
        <v>1.06</v>
      </c>
      <c r="I109" s="194"/>
      <c r="J109" s="195">
        <f>ROUND(I109*H109,2)</f>
        <v>0</v>
      </c>
      <c r="K109" s="191" t="s">
        <v>132</v>
      </c>
      <c r="L109" s="58"/>
      <c r="M109" s="196" t="s">
        <v>21</v>
      </c>
      <c r="N109" s="197" t="s">
        <v>44</v>
      </c>
      <c r="O109" s="39"/>
      <c r="P109" s="198">
        <f>O109*H109</f>
        <v>0</v>
      </c>
      <c r="Q109" s="198">
        <v>1.89E-3</v>
      </c>
      <c r="R109" s="198">
        <f>Q109*H109</f>
        <v>2.0034000000000002E-3</v>
      </c>
      <c r="S109" s="198">
        <v>0</v>
      </c>
      <c r="T109" s="199">
        <f>S109*H109</f>
        <v>0</v>
      </c>
      <c r="AR109" s="21" t="s">
        <v>270</v>
      </c>
      <c r="AT109" s="21" t="s">
        <v>128</v>
      </c>
      <c r="AU109" s="21" t="s">
        <v>83</v>
      </c>
      <c r="AY109" s="21" t="s">
        <v>125</v>
      </c>
      <c r="BE109" s="200">
        <f>IF(N109="základní",J109,0)</f>
        <v>0</v>
      </c>
      <c r="BF109" s="200">
        <f>IF(N109="snížená",J109,0)</f>
        <v>0</v>
      </c>
      <c r="BG109" s="200">
        <f>IF(N109="zákl. přenesená",J109,0)</f>
        <v>0</v>
      </c>
      <c r="BH109" s="200">
        <f>IF(N109="sníž. přenesená",J109,0)</f>
        <v>0</v>
      </c>
      <c r="BI109" s="200">
        <f>IF(N109="nulová",J109,0)</f>
        <v>0</v>
      </c>
      <c r="BJ109" s="21" t="s">
        <v>78</v>
      </c>
      <c r="BK109" s="200">
        <f>ROUND(I109*H109,2)</f>
        <v>0</v>
      </c>
      <c r="BL109" s="21" t="s">
        <v>270</v>
      </c>
      <c r="BM109" s="21" t="s">
        <v>271</v>
      </c>
    </row>
    <row r="110" spans="2:65" s="11" customFormat="1" ht="13.5">
      <c r="B110" s="201"/>
      <c r="C110" s="202"/>
      <c r="D110" s="203" t="s">
        <v>138</v>
      </c>
      <c r="E110" s="204" t="s">
        <v>21</v>
      </c>
      <c r="F110" s="205" t="s">
        <v>272</v>
      </c>
      <c r="G110" s="202"/>
      <c r="H110" s="206">
        <v>1.06</v>
      </c>
      <c r="I110" s="207"/>
      <c r="J110" s="202"/>
      <c r="K110" s="202"/>
      <c r="L110" s="208"/>
      <c r="M110" s="209"/>
      <c r="N110" s="210"/>
      <c r="O110" s="210"/>
      <c r="P110" s="210"/>
      <c r="Q110" s="210"/>
      <c r="R110" s="210"/>
      <c r="S110" s="210"/>
      <c r="T110" s="211"/>
      <c r="AT110" s="212" t="s">
        <v>138</v>
      </c>
      <c r="AU110" s="212" t="s">
        <v>83</v>
      </c>
      <c r="AV110" s="11" t="s">
        <v>83</v>
      </c>
      <c r="AW110" s="11" t="s">
        <v>37</v>
      </c>
      <c r="AX110" s="11" t="s">
        <v>78</v>
      </c>
      <c r="AY110" s="212" t="s">
        <v>125</v>
      </c>
    </row>
    <row r="111" spans="2:65" s="1" customFormat="1" ht="22.5" customHeight="1">
      <c r="B111" s="38"/>
      <c r="C111" s="189" t="s">
        <v>273</v>
      </c>
      <c r="D111" s="189" t="s">
        <v>128</v>
      </c>
      <c r="E111" s="190" t="s">
        <v>274</v>
      </c>
      <c r="F111" s="191" t="s">
        <v>275</v>
      </c>
      <c r="G111" s="192" t="s">
        <v>171</v>
      </c>
      <c r="H111" s="193">
        <v>30.367999999999999</v>
      </c>
      <c r="I111" s="194"/>
      <c r="J111" s="195">
        <f>ROUND(I111*H111,2)</f>
        <v>0</v>
      </c>
      <c r="K111" s="191" t="s">
        <v>132</v>
      </c>
      <c r="L111" s="58"/>
      <c r="M111" s="196" t="s">
        <v>21</v>
      </c>
      <c r="N111" s="197" t="s">
        <v>44</v>
      </c>
      <c r="O111" s="39"/>
      <c r="P111" s="198">
        <f>O111*H111</f>
        <v>0</v>
      </c>
      <c r="Q111" s="198">
        <v>0</v>
      </c>
      <c r="R111" s="198">
        <f>Q111*H111</f>
        <v>0</v>
      </c>
      <c r="S111" s="198">
        <v>0</v>
      </c>
      <c r="T111" s="199">
        <f>S111*H111</f>
        <v>0</v>
      </c>
      <c r="AR111" s="21" t="s">
        <v>270</v>
      </c>
      <c r="AT111" s="21" t="s">
        <v>128</v>
      </c>
      <c r="AU111" s="21" t="s">
        <v>83</v>
      </c>
      <c r="AY111" s="21" t="s">
        <v>125</v>
      </c>
      <c r="BE111" s="200">
        <f>IF(N111="základní",J111,0)</f>
        <v>0</v>
      </c>
      <c r="BF111" s="200">
        <f>IF(N111="snížená",J111,0)</f>
        <v>0</v>
      </c>
      <c r="BG111" s="200">
        <f>IF(N111="zákl. přenesená",J111,0)</f>
        <v>0</v>
      </c>
      <c r="BH111" s="200">
        <f>IF(N111="sníž. přenesená",J111,0)</f>
        <v>0</v>
      </c>
      <c r="BI111" s="200">
        <f>IF(N111="nulová",J111,0)</f>
        <v>0</v>
      </c>
      <c r="BJ111" s="21" t="s">
        <v>78</v>
      </c>
      <c r="BK111" s="200">
        <f>ROUND(I111*H111,2)</f>
        <v>0</v>
      </c>
      <c r="BL111" s="21" t="s">
        <v>270</v>
      </c>
      <c r="BM111" s="21" t="s">
        <v>276</v>
      </c>
    </row>
    <row r="112" spans="2:65" s="11" customFormat="1" ht="13.5">
      <c r="B112" s="201"/>
      <c r="C112" s="202"/>
      <c r="D112" s="203" t="s">
        <v>138</v>
      </c>
      <c r="E112" s="204" t="s">
        <v>21</v>
      </c>
      <c r="F112" s="205" t="s">
        <v>277</v>
      </c>
      <c r="G112" s="202"/>
      <c r="H112" s="206">
        <v>30.367999999999999</v>
      </c>
      <c r="I112" s="207"/>
      <c r="J112" s="202"/>
      <c r="K112" s="202"/>
      <c r="L112" s="208"/>
      <c r="M112" s="209"/>
      <c r="N112" s="210"/>
      <c r="O112" s="210"/>
      <c r="P112" s="210"/>
      <c r="Q112" s="210"/>
      <c r="R112" s="210"/>
      <c r="S112" s="210"/>
      <c r="T112" s="211"/>
      <c r="AT112" s="212" t="s">
        <v>138</v>
      </c>
      <c r="AU112" s="212" t="s">
        <v>83</v>
      </c>
      <c r="AV112" s="11" t="s">
        <v>83</v>
      </c>
      <c r="AW112" s="11" t="s">
        <v>37</v>
      </c>
      <c r="AX112" s="11" t="s">
        <v>78</v>
      </c>
      <c r="AY112" s="212" t="s">
        <v>125</v>
      </c>
    </row>
    <row r="113" spans="2:65" s="1" customFormat="1" ht="22.5" customHeight="1">
      <c r="B113" s="38"/>
      <c r="C113" s="217" t="s">
        <v>278</v>
      </c>
      <c r="D113" s="217" t="s">
        <v>182</v>
      </c>
      <c r="E113" s="218" t="s">
        <v>279</v>
      </c>
      <c r="F113" s="219" t="s">
        <v>280</v>
      </c>
      <c r="G113" s="220" t="s">
        <v>131</v>
      </c>
      <c r="H113" s="221">
        <v>441.72</v>
      </c>
      <c r="I113" s="222"/>
      <c r="J113" s="223">
        <f>ROUND(I113*H113,2)</f>
        <v>0</v>
      </c>
      <c r="K113" s="219" t="s">
        <v>132</v>
      </c>
      <c r="L113" s="224"/>
      <c r="M113" s="225" t="s">
        <v>21</v>
      </c>
      <c r="N113" s="226" t="s">
        <v>44</v>
      </c>
      <c r="O113" s="39"/>
      <c r="P113" s="198">
        <f>O113*H113</f>
        <v>0</v>
      </c>
      <c r="Q113" s="198">
        <v>1.06E-3</v>
      </c>
      <c r="R113" s="198">
        <f>Q113*H113</f>
        <v>0.46822320000000001</v>
      </c>
      <c r="S113" s="198">
        <v>0</v>
      </c>
      <c r="T113" s="199">
        <f>S113*H113</f>
        <v>0</v>
      </c>
      <c r="AR113" s="21" t="s">
        <v>281</v>
      </c>
      <c r="AT113" s="21" t="s">
        <v>182</v>
      </c>
      <c r="AU113" s="21" t="s">
        <v>83</v>
      </c>
      <c r="AY113" s="21" t="s">
        <v>125</v>
      </c>
      <c r="BE113" s="200">
        <f>IF(N113="základní",J113,0)</f>
        <v>0</v>
      </c>
      <c r="BF113" s="200">
        <f>IF(N113="snížená",J113,0)</f>
        <v>0</v>
      </c>
      <c r="BG113" s="200">
        <f>IF(N113="zákl. přenesená",J113,0)</f>
        <v>0</v>
      </c>
      <c r="BH113" s="200">
        <f>IF(N113="sníž. přenesená",J113,0)</f>
        <v>0</v>
      </c>
      <c r="BI113" s="200">
        <f>IF(N113="nulová",J113,0)</f>
        <v>0</v>
      </c>
      <c r="BJ113" s="21" t="s">
        <v>78</v>
      </c>
      <c r="BK113" s="200">
        <f>ROUND(I113*H113,2)</f>
        <v>0</v>
      </c>
      <c r="BL113" s="21" t="s">
        <v>270</v>
      </c>
      <c r="BM113" s="21" t="s">
        <v>282</v>
      </c>
    </row>
    <row r="114" spans="2:65" s="11" customFormat="1" ht="13.5">
      <c r="B114" s="201"/>
      <c r="C114" s="202"/>
      <c r="D114" s="203" t="s">
        <v>138</v>
      </c>
      <c r="E114" s="204" t="s">
        <v>21</v>
      </c>
      <c r="F114" s="205" t="s">
        <v>283</v>
      </c>
      <c r="G114" s="202"/>
      <c r="H114" s="206">
        <v>441.72</v>
      </c>
      <c r="I114" s="207"/>
      <c r="J114" s="202"/>
      <c r="K114" s="202"/>
      <c r="L114" s="208"/>
      <c r="M114" s="209"/>
      <c r="N114" s="210"/>
      <c r="O114" s="210"/>
      <c r="P114" s="210"/>
      <c r="Q114" s="210"/>
      <c r="R114" s="210"/>
      <c r="S114" s="210"/>
      <c r="T114" s="211"/>
      <c r="AT114" s="212" t="s">
        <v>138</v>
      </c>
      <c r="AU114" s="212" t="s">
        <v>83</v>
      </c>
      <c r="AV114" s="11" t="s">
        <v>83</v>
      </c>
      <c r="AW114" s="11" t="s">
        <v>37</v>
      </c>
      <c r="AX114" s="11" t="s">
        <v>78</v>
      </c>
      <c r="AY114" s="212" t="s">
        <v>125</v>
      </c>
    </row>
    <row r="115" spans="2:65" s="1" customFormat="1" ht="31.5" customHeight="1">
      <c r="B115" s="38"/>
      <c r="C115" s="189" t="s">
        <v>10</v>
      </c>
      <c r="D115" s="189" t="s">
        <v>128</v>
      </c>
      <c r="E115" s="190" t="s">
        <v>284</v>
      </c>
      <c r="F115" s="191" t="s">
        <v>285</v>
      </c>
      <c r="G115" s="192" t="s">
        <v>171</v>
      </c>
      <c r="H115" s="193">
        <v>30.367999999999999</v>
      </c>
      <c r="I115" s="194"/>
      <c r="J115" s="195">
        <f>ROUND(I115*H115,2)</f>
        <v>0</v>
      </c>
      <c r="K115" s="191" t="s">
        <v>132</v>
      </c>
      <c r="L115" s="58"/>
      <c r="M115" s="196" t="s">
        <v>21</v>
      </c>
      <c r="N115" s="197" t="s">
        <v>44</v>
      </c>
      <c r="O115" s="39"/>
      <c r="P115" s="198">
        <f>O115*H115</f>
        <v>0</v>
      </c>
      <c r="Q115" s="198">
        <v>2.0000000000000001E-4</v>
      </c>
      <c r="R115" s="198">
        <f>Q115*H115</f>
        <v>6.0736000000000002E-3</v>
      </c>
      <c r="S115" s="198">
        <v>0</v>
      </c>
      <c r="T115" s="199">
        <f>S115*H115</f>
        <v>0</v>
      </c>
      <c r="AR115" s="21" t="s">
        <v>270</v>
      </c>
      <c r="AT115" s="21" t="s">
        <v>128</v>
      </c>
      <c r="AU115" s="21" t="s">
        <v>83</v>
      </c>
      <c r="AY115" s="21" t="s">
        <v>125</v>
      </c>
      <c r="BE115" s="200">
        <f>IF(N115="základní",J115,0)</f>
        <v>0</v>
      </c>
      <c r="BF115" s="200">
        <f>IF(N115="snížená",J115,0)</f>
        <v>0</v>
      </c>
      <c r="BG115" s="200">
        <f>IF(N115="zákl. přenesená",J115,0)</f>
        <v>0</v>
      </c>
      <c r="BH115" s="200">
        <f>IF(N115="sníž. přenesená",J115,0)</f>
        <v>0</v>
      </c>
      <c r="BI115" s="200">
        <f>IF(N115="nulová",J115,0)</f>
        <v>0</v>
      </c>
      <c r="BJ115" s="21" t="s">
        <v>78</v>
      </c>
      <c r="BK115" s="200">
        <f>ROUND(I115*H115,2)</f>
        <v>0</v>
      </c>
      <c r="BL115" s="21" t="s">
        <v>270</v>
      </c>
      <c r="BM115" s="21" t="s">
        <v>286</v>
      </c>
    </row>
    <row r="116" spans="2:65" s="11" customFormat="1" ht="13.5">
      <c r="B116" s="201"/>
      <c r="C116" s="202"/>
      <c r="D116" s="203" t="s">
        <v>138</v>
      </c>
      <c r="E116" s="204" t="s">
        <v>21</v>
      </c>
      <c r="F116" s="205" t="s">
        <v>277</v>
      </c>
      <c r="G116" s="202"/>
      <c r="H116" s="206">
        <v>30.367999999999999</v>
      </c>
      <c r="I116" s="207"/>
      <c r="J116" s="202"/>
      <c r="K116" s="202"/>
      <c r="L116" s="208"/>
      <c r="M116" s="209"/>
      <c r="N116" s="210"/>
      <c r="O116" s="210"/>
      <c r="P116" s="210"/>
      <c r="Q116" s="210"/>
      <c r="R116" s="210"/>
      <c r="S116" s="210"/>
      <c r="T116" s="211"/>
      <c r="AT116" s="212" t="s">
        <v>138</v>
      </c>
      <c r="AU116" s="212" t="s">
        <v>83</v>
      </c>
      <c r="AV116" s="11" t="s">
        <v>83</v>
      </c>
      <c r="AW116" s="11" t="s">
        <v>37</v>
      </c>
      <c r="AX116" s="11" t="s">
        <v>78</v>
      </c>
      <c r="AY116" s="212" t="s">
        <v>125</v>
      </c>
    </row>
    <row r="117" spans="2:65" s="1" customFormat="1" ht="31.5" customHeight="1">
      <c r="B117" s="38"/>
      <c r="C117" s="189" t="s">
        <v>210</v>
      </c>
      <c r="D117" s="189" t="s">
        <v>128</v>
      </c>
      <c r="E117" s="190" t="s">
        <v>287</v>
      </c>
      <c r="F117" s="191" t="s">
        <v>288</v>
      </c>
      <c r="G117" s="192" t="s">
        <v>164</v>
      </c>
      <c r="H117" s="193">
        <v>0.47599999999999998</v>
      </c>
      <c r="I117" s="194"/>
      <c r="J117" s="195">
        <f>ROUND(I117*H117,2)</f>
        <v>0</v>
      </c>
      <c r="K117" s="191" t="s">
        <v>132</v>
      </c>
      <c r="L117" s="58"/>
      <c r="M117" s="196" t="s">
        <v>21</v>
      </c>
      <c r="N117" s="197" t="s">
        <v>44</v>
      </c>
      <c r="O117" s="39"/>
      <c r="P117" s="198">
        <f>O117*H117</f>
        <v>0</v>
      </c>
      <c r="Q117" s="198">
        <v>0</v>
      </c>
      <c r="R117" s="198">
        <f>Q117*H117</f>
        <v>0</v>
      </c>
      <c r="S117" s="198">
        <v>0</v>
      </c>
      <c r="T117" s="199">
        <f>S117*H117</f>
        <v>0</v>
      </c>
      <c r="AR117" s="21" t="s">
        <v>270</v>
      </c>
      <c r="AT117" s="21" t="s">
        <v>128</v>
      </c>
      <c r="AU117" s="21" t="s">
        <v>83</v>
      </c>
      <c r="AY117" s="21" t="s">
        <v>125</v>
      </c>
      <c r="BE117" s="200">
        <f>IF(N117="základní",J117,0)</f>
        <v>0</v>
      </c>
      <c r="BF117" s="200">
        <f>IF(N117="snížená",J117,0)</f>
        <v>0</v>
      </c>
      <c r="BG117" s="200">
        <f>IF(N117="zákl. přenesená",J117,0)</f>
        <v>0</v>
      </c>
      <c r="BH117" s="200">
        <f>IF(N117="sníž. přenesená",J117,0)</f>
        <v>0</v>
      </c>
      <c r="BI117" s="200">
        <f>IF(N117="nulová",J117,0)</f>
        <v>0</v>
      </c>
      <c r="BJ117" s="21" t="s">
        <v>78</v>
      </c>
      <c r="BK117" s="200">
        <f>ROUND(I117*H117,2)</f>
        <v>0</v>
      </c>
      <c r="BL117" s="21" t="s">
        <v>270</v>
      </c>
      <c r="BM117" s="21" t="s">
        <v>289</v>
      </c>
    </row>
    <row r="118" spans="2:65" s="10" customFormat="1" ht="29.85" customHeight="1">
      <c r="B118" s="172"/>
      <c r="C118" s="173"/>
      <c r="D118" s="186" t="s">
        <v>72</v>
      </c>
      <c r="E118" s="187" t="s">
        <v>290</v>
      </c>
      <c r="F118" s="187" t="s">
        <v>291</v>
      </c>
      <c r="G118" s="173"/>
      <c r="H118" s="173"/>
      <c r="I118" s="176"/>
      <c r="J118" s="188">
        <f>BK118</f>
        <v>0</v>
      </c>
      <c r="K118" s="173"/>
      <c r="L118" s="178"/>
      <c r="M118" s="179"/>
      <c r="N118" s="180"/>
      <c r="O118" s="180"/>
      <c r="P118" s="181">
        <f>SUM(P119:P141)</f>
        <v>0</v>
      </c>
      <c r="Q118" s="180"/>
      <c r="R118" s="181">
        <f>SUM(R119:R141)</f>
        <v>0.73931279999999999</v>
      </c>
      <c r="S118" s="180"/>
      <c r="T118" s="182">
        <f>SUM(T119:T141)</f>
        <v>0</v>
      </c>
      <c r="AR118" s="183" t="s">
        <v>83</v>
      </c>
      <c r="AT118" s="184" t="s">
        <v>72</v>
      </c>
      <c r="AU118" s="184" t="s">
        <v>78</v>
      </c>
      <c r="AY118" s="183" t="s">
        <v>125</v>
      </c>
      <c r="BK118" s="185">
        <f>SUM(BK119:BK141)</f>
        <v>0</v>
      </c>
    </row>
    <row r="119" spans="2:65" s="1" customFormat="1" ht="31.5" customHeight="1">
      <c r="B119" s="38"/>
      <c r="C119" s="189" t="s">
        <v>270</v>
      </c>
      <c r="D119" s="189" t="s">
        <v>128</v>
      </c>
      <c r="E119" s="190" t="s">
        <v>292</v>
      </c>
      <c r="F119" s="191" t="s">
        <v>293</v>
      </c>
      <c r="G119" s="192" t="s">
        <v>294</v>
      </c>
      <c r="H119" s="193">
        <v>630</v>
      </c>
      <c r="I119" s="194"/>
      <c r="J119" s="195">
        <f>ROUND(I119*H119,2)</f>
        <v>0</v>
      </c>
      <c r="K119" s="191" t="s">
        <v>132</v>
      </c>
      <c r="L119" s="58"/>
      <c r="M119" s="196" t="s">
        <v>21</v>
      </c>
      <c r="N119" s="197" t="s">
        <v>44</v>
      </c>
      <c r="O119" s="39"/>
      <c r="P119" s="198">
        <f>O119*H119</f>
        <v>0</v>
      </c>
      <c r="Q119" s="198">
        <v>6.0000000000000002E-5</v>
      </c>
      <c r="R119" s="198">
        <f>Q119*H119</f>
        <v>3.78E-2</v>
      </c>
      <c r="S119" s="198">
        <v>0</v>
      </c>
      <c r="T119" s="199">
        <f>S119*H119</f>
        <v>0</v>
      </c>
      <c r="AR119" s="21" t="s">
        <v>270</v>
      </c>
      <c r="AT119" s="21" t="s">
        <v>128</v>
      </c>
      <c r="AU119" s="21" t="s">
        <v>83</v>
      </c>
      <c r="AY119" s="21" t="s">
        <v>125</v>
      </c>
      <c r="BE119" s="200">
        <f>IF(N119="základní",J119,0)</f>
        <v>0</v>
      </c>
      <c r="BF119" s="200">
        <f>IF(N119="snížená",J119,0)</f>
        <v>0</v>
      </c>
      <c r="BG119" s="200">
        <f>IF(N119="zákl. přenesená",J119,0)</f>
        <v>0</v>
      </c>
      <c r="BH119" s="200">
        <f>IF(N119="sníž. přenesená",J119,0)</f>
        <v>0</v>
      </c>
      <c r="BI119" s="200">
        <f>IF(N119="nulová",J119,0)</f>
        <v>0</v>
      </c>
      <c r="BJ119" s="21" t="s">
        <v>78</v>
      </c>
      <c r="BK119" s="200">
        <f>ROUND(I119*H119,2)</f>
        <v>0</v>
      </c>
      <c r="BL119" s="21" t="s">
        <v>270</v>
      </c>
      <c r="BM119" s="21" t="s">
        <v>295</v>
      </c>
    </row>
    <row r="120" spans="2:65" s="11" customFormat="1" ht="13.5">
      <c r="B120" s="201"/>
      <c r="C120" s="202"/>
      <c r="D120" s="203" t="s">
        <v>138</v>
      </c>
      <c r="E120" s="204" t="s">
        <v>21</v>
      </c>
      <c r="F120" s="205" t="s">
        <v>296</v>
      </c>
      <c r="G120" s="202"/>
      <c r="H120" s="206">
        <v>630</v>
      </c>
      <c r="I120" s="207"/>
      <c r="J120" s="202"/>
      <c r="K120" s="202"/>
      <c r="L120" s="208"/>
      <c r="M120" s="209"/>
      <c r="N120" s="210"/>
      <c r="O120" s="210"/>
      <c r="P120" s="210"/>
      <c r="Q120" s="210"/>
      <c r="R120" s="210"/>
      <c r="S120" s="210"/>
      <c r="T120" s="211"/>
      <c r="AT120" s="212" t="s">
        <v>138</v>
      </c>
      <c r="AU120" s="212" t="s">
        <v>83</v>
      </c>
      <c r="AV120" s="11" t="s">
        <v>83</v>
      </c>
      <c r="AW120" s="11" t="s">
        <v>37</v>
      </c>
      <c r="AX120" s="11" t="s">
        <v>78</v>
      </c>
      <c r="AY120" s="212" t="s">
        <v>125</v>
      </c>
    </row>
    <row r="121" spans="2:65" s="1" customFormat="1" ht="22.5" customHeight="1">
      <c r="B121" s="38"/>
      <c r="C121" s="217" t="s">
        <v>297</v>
      </c>
      <c r="D121" s="217" t="s">
        <v>182</v>
      </c>
      <c r="E121" s="218" t="s">
        <v>298</v>
      </c>
      <c r="F121" s="219" t="s">
        <v>299</v>
      </c>
      <c r="G121" s="220" t="s">
        <v>164</v>
      </c>
      <c r="H121" s="221">
        <v>0.28799999999999998</v>
      </c>
      <c r="I121" s="222"/>
      <c r="J121" s="223">
        <f>ROUND(I121*H121,2)</f>
        <v>0</v>
      </c>
      <c r="K121" s="219" t="s">
        <v>132</v>
      </c>
      <c r="L121" s="224"/>
      <c r="M121" s="225" t="s">
        <v>21</v>
      </c>
      <c r="N121" s="226" t="s">
        <v>44</v>
      </c>
      <c r="O121" s="39"/>
      <c r="P121" s="198">
        <f>O121*H121</f>
        <v>0</v>
      </c>
      <c r="Q121" s="198">
        <v>1</v>
      </c>
      <c r="R121" s="198">
        <f>Q121*H121</f>
        <v>0.28799999999999998</v>
      </c>
      <c r="S121" s="198">
        <v>0</v>
      </c>
      <c r="T121" s="199">
        <f>S121*H121</f>
        <v>0</v>
      </c>
      <c r="AR121" s="21" t="s">
        <v>281</v>
      </c>
      <c r="AT121" s="21" t="s">
        <v>182</v>
      </c>
      <c r="AU121" s="21" t="s">
        <v>83</v>
      </c>
      <c r="AY121" s="21" t="s">
        <v>125</v>
      </c>
      <c r="BE121" s="200">
        <f>IF(N121="základní",J121,0)</f>
        <v>0</v>
      </c>
      <c r="BF121" s="200">
        <f>IF(N121="snížená",J121,0)</f>
        <v>0</v>
      </c>
      <c r="BG121" s="200">
        <f>IF(N121="zákl. přenesená",J121,0)</f>
        <v>0</v>
      </c>
      <c r="BH121" s="200">
        <f>IF(N121="sníž. přenesená",J121,0)</f>
        <v>0</v>
      </c>
      <c r="BI121" s="200">
        <f>IF(N121="nulová",J121,0)</f>
        <v>0</v>
      </c>
      <c r="BJ121" s="21" t="s">
        <v>78</v>
      </c>
      <c r="BK121" s="200">
        <f>ROUND(I121*H121,2)</f>
        <v>0</v>
      </c>
      <c r="BL121" s="21" t="s">
        <v>270</v>
      </c>
      <c r="BM121" s="21" t="s">
        <v>300</v>
      </c>
    </row>
    <row r="122" spans="2:65" s="1" customFormat="1" ht="27">
      <c r="B122" s="38"/>
      <c r="C122" s="60"/>
      <c r="D122" s="213" t="s">
        <v>301</v>
      </c>
      <c r="E122" s="60"/>
      <c r="F122" s="229" t="s">
        <v>302</v>
      </c>
      <c r="G122" s="60"/>
      <c r="H122" s="60"/>
      <c r="I122" s="159"/>
      <c r="J122" s="60"/>
      <c r="K122" s="60"/>
      <c r="L122" s="58"/>
      <c r="M122" s="228"/>
      <c r="N122" s="39"/>
      <c r="O122" s="39"/>
      <c r="P122" s="39"/>
      <c r="Q122" s="39"/>
      <c r="R122" s="39"/>
      <c r="S122" s="39"/>
      <c r="T122" s="75"/>
      <c r="AT122" s="21" t="s">
        <v>301</v>
      </c>
      <c r="AU122" s="21" t="s">
        <v>83</v>
      </c>
    </row>
    <row r="123" spans="2:65" s="11" customFormat="1" ht="13.5">
      <c r="B123" s="201"/>
      <c r="C123" s="202"/>
      <c r="D123" s="203" t="s">
        <v>138</v>
      </c>
      <c r="E123" s="204" t="s">
        <v>21</v>
      </c>
      <c r="F123" s="205" t="s">
        <v>303</v>
      </c>
      <c r="G123" s="202"/>
      <c r="H123" s="206">
        <v>0.28799999999999998</v>
      </c>
      <c r="I123" s="207"/>
      <c r="J123" s="202"/>
      <c r="K123" s="202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138</v>
      </c>
      <c r="AU123" s="212" t="s">
        <v>83</v>
      </c>
      <c r="AV123" s="11" t="s">
        <v>83</v>
      </c>
      <c r="AW123" s="11" t="s">
        <v>37</v>
      </c>
      <c r="AX123" s="11" t="s">
        <v>78</v>
      </c>
      <c r="AY123" s="212" t="s">
        <v>125</v>
      </c>
    </row>
    <row r="124" spans="2:65" s="1" customFormat="1" ht="22.5" customHeight="1">
      <c r="B124" s="38"/>
      <c r="C124" s="217" t="s">
        <v>203</v>
      </c>
      <c r="D124" s="217" t="s">
        <v>182</v>
      </c>
      <c r="E124" s="218" t="s">
        <v>304</v>
      </c>
      <c r="F124" s="219" t="s">
        <v>305</v>
      </c>
      <c r="G124" s="220" t="s">
        <v>164</v>
      </c>
      <c r="H124" s="221">
        <v>0.223</v>
      </c>
      <c r="I124" s="222"/>
      <c r="J124" s="223">
        <f>ROUND(I124*H124,2)</f>
        <v>0</v>
      </c>
      <c r="K124" s="219" t="s">
        <v>132</v>
      </c>
      <c r="L124" s="224"/>
      <c r="M124" s="225" t="s">
        <v>21</v>
      </c>
      <c r="N124" s="226" t="s">
        <v>44</v>
      </c>
      <c r="O124" s="39"/>
      <c r="P124" s="198">
        <f>O124*H124</f>
        <v>0</v>
      </c>
      <c r="Q124" s="198">
        <v>1</v>
      </c>
      <c r="R124" s="198">
        <f>Q124*H124</f>
        <v>0.223</v>
      </c>
      <c r="S124" s="198">
        <v>0</v>
      </c>
      <c r="T124" s="199">
        <f>S124*H124</f>
        <v>0</v>
      </c>
      <c r="AR124" s="21" t="s">
        <v>281</v>
      </c>
      <c r="AT124" s="21" t="s">
        <v>182</v>
      </c>
      <c r="AU124" s="21" t="s">
        <v>83</v>
      </c>
      <c r="AY124" s="21" t="s">
        <v>125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21" t="s">
        <v>78</v>
      </c>
      <c r="BK124" s="200">
        <f>ROUND(I124*H124,2)</f>
        <v>0</v>
      </c>
      <c r="BL124" s="21" t="s">
        <v>270</v>
      </c>
      <c r="BM124" s="21" t="s">
        <v>306</v>
      </c>
    </row>
    <row r="125" spans="2:65" s="1" customFormat="1" ht="27">
      <c r="B125" s="38"/>
      <c r="C125" s="60"/>
      <c r="D125" s="213" t="s">
        <v>301</v>
      </c>
      <c r="E125" s="60"/>
      <c r="F125" s="229" t="s">
        <v>307</v>
      </c>
      <c r="G125" s="60"/>
      <c r="H125" s="60"/>
      <c r="I125" s="159"/>
      <c r="J125" s="60"/>
      <c r="K125" s="60"/>
      <c r="L125" s="58"/>
      <c r="M125" s="228"/>
      <c r="N125" s="39"/>
      <c r="O125" s="39"/>
      <c r="P125" s="39"/>
      <c r="Q125" s="39"/>
      <c r="R125" s="39"/>
      <c r="S125" s="39"/>
      <c r="T125" s="75"/>
      <c r="AT125" s="21" t="s">
        <v>301</v>
      </c>
      <c r="AU125" s="21" t="s">
        <v>83</v>
      </c>
    </row>
    <row r="126" spans="2:65" s="11" customFormat="1" ht="13.5">
      <c r="B126" s="201"/>
      <c r="C126" s="202"/>
      <c r="D126" s="203" t="s">
        <v>138</v>
      </c>
      <c r="E126" s="204" t="s">
        <v>21</v>
      </c>
      <c r="F126" s="205" t="s">
        <v>308</v>
      </c>
      <c r="G126" s="202"/>
      <c r="H126" s="206">
        <v>0.223</v>
      </c>
      <c r="I126" s="207"/>
      <c r="J126" s="202"/>
      <c r="K126" s="202"/>
      <c r="L126" s="208"/>
      <c r="M126" s="209"/>
      <c r="N126" s="210"/>
      <c r="O126" s="210"/>
      <c r="P126" s="210"/>
      <c r="Q126" s="210"/>
      <c r="R126" s="210"/>
      <c r="S126" s="210"/>
      <c r="T126" s="211"/>
      <c r="AT126" s="212" t="s">
        <v>138</v>
      </c>
      <c r="AU126" s="212" t="s">
        <v>83</v>
      </c>
      <c r="AV126" s="11" t="s">
        <v>83</v>
      </c>
      <c r="AW126" s="11" t="s">
        <v>37</v>
      </c>
      <c r="AX126" s="11" t="s">
        <v>78</v>
      </c>
      <c r="AY126" s="212" t="s">
        <v>125</v>
      </c>
    </row>
    <row r="127" spans="2:65" s="1" customFormat="1" ht="22.5" customHeight="1">
      <c r="B127" s="38"/>
      <c r="C127" s="217" t="s">
        <v>309</v>
      </c>
      <c r="D127" s="217" t="s">
        <v>182</v>
      </c>
      <c r="E127" s="218" t="s">
        <v>310</v>
      </c>
      <c r="F127" s="219" t="s">
        <v>311</v>
      </c>
      <c r="G127" s="220" t="s">
        <v>164</v>
      </c>
      <c r="H127" s="221">
        <v>8.8999999999999996E-2</v>
      </c>
      <c r="I127" s="222"/>
      <c r="J127" s="223">
        <f>ROUND(I127*H127,2)</f>
        <v>0</v>
      </c>
      <c r="K127" s="219" t="s">
        <v>132</v>
      </c>
      <c r="L127" s="224"/>
      <c r="M127" s="225" t="s">
        <v>21</v>
      </c>
      <c r="N127" s="226" t="s">
        <v>44</v>
      </c>
      <c r="O127" s="39"/>
      <c r="P127" s="198">
        <f>O127*H127</f>
        <v>0</v>
      </c>
      <c r="Q127" s="198">
        <v>1</v>
      </c>
      <c r="R127" s="198">
        <f>Q127*H127</f>
        <v>8.8999999999999996E-2</v>
      </c>
      <c r="S127" s="198">
        <v>0</v>
      </c>
      <c r="T127" s="199">
        <f>S127*H127</f>
        <v>0</v>
      </c>
      <c r="AR127" s="21" t="s">
        <v>281</v>
      </c>
      <c r="AT127" s="21" t="s">
        <v>182</v>
      </c>
      <c r="AU127" s="21" t="s">
        <v>83</v>
      </c>
      <c r="AY127" s="21" t="s">
        <v>125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21" t="s">
        <v>78</v>
      </c>
      <c r="BK127" s="200">
        <f>ROUND(I127*H127,2)</f>
        <v>0</v>
      </c>
      <c r="BL127" s="21" t="s">
        <v>270</v>
      </c>
      <c r="BM127" s="21" t="s">
        <v>312</v>
      </c>
    </row>
    <row r="128" spans="2:65" s="1" customFormat="1" ht="27">
      <c r="B128" s="38"/>
      <c r="C128" s="60"/>
      <c r="D128" s="213" t="s">
        <v>301</v>
      </c>
      <c r="E128" s="60"/>
      <c r="F128" s="229" t="s">
        <v>313</v>
      </c>
      <c r="G128" s="60"/>
      <c r="H128" s="60"/>
      <c r="I128" s="159"/>
      <c r="J128" s="60"/>
      <c r="K128" s="60"/>
      <c r="L128" s="58"/>
      <c r="M128" s="228"/>
      <c r="N128" s="39"/>
      <c r="O128" s="39"/>
      <c r="P128" s="39"/>
      <c r="Q128" s="39"/>
      <c r="R128" s="39"/>
      <c r="S128" s="39"/>
      <c r="T128" s="75"/>
      <c r="AT128" s="21" t="s">
        <v>301</v>
      </c>
      <c r="AU128" s="21" t="s">
        <v>83</v>
      </c>
    </row>
    <row r="129" spans="2:65" s="11" customFormat="1" ht="13.5">
      <c r="B129" s="201"/>
      <c r="C129" s="202"/>
      <c r="D129" s="203" t="s">
        <v>138</v>
      </c>
      <c r="E129" s="204" t="s">
        <v>21</v>
      </c>
      <c r="F129" s="205" t="s">
        <v>314</v>
      </c>
      <c r="G129" s="202"/>
      <c r="H129" s="206">
        <v>8.8999999999999996E-2</v>
      </c>
      <c r="I129" s="207"/>
      <c r="J129" s="202"/>
      <c r="K129" s="202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138</v>
      </c>
      <c r="AU129" s="212" t="s">
        <v>83</v>
      </c>
      <c r="AV129" s="11" t="s">
        <v>83</v>
      </c>
      <c r="AW129" s="11" t="s">
        <v>37</v>
      </c>
      <c r="AX129" s="11" t="s">
        <v>78</v>
      </c>
      <c r="AY129" s="212" t="s">
        <v>125</v>
      </c>
    </row>
    <row r="130" spans="2:65" s="1" customFormat="1" ht="22.5" customHeight="1">
      <c r="B130" s="38"/>
      <c r="C130" s="217" t="s">
        <v>315</v>
      </c>
      <c r="D130" s="217" t="s">
        <v>182</v>
      </c>
      <c r="E130" s="218" t="s">
        <v>316</v>
      </c>
      <c r="F130" s="219" t="s">
        <v>317</v>
      </c>
      <c r="G130" s="220" t="s">
        <v>193</v>
      </c>
      <c r="H130" s="221">
        <v>54</v>
      </c>
      <c r="I130" s="222"/>
      <c r="J130" s="223">
        <f>ROUND(I130*H130,2)</f>
        <v>0</v>
      </c>
      <c r="K130" s="219" t="s">
        <v>132</v>
      </c>
      <c r="L130" s="224"/>
      <c r="M130" s="225" t="s">
        <v>21</v>
      </c>
      <c r="N130" s="226" t="s">
        <v>44</v>
      </c>
      <c r="O130" s="39"/>
      <c r="P130" s="198">
        <f>O130*H130</f>
        <v>0</v>
      </c>
      <c r="Q130" s="198">
        <v>1.5499999999999999E-3</v>
      </c>
      <c r="R130" s="198">
        <f>Q130*H130</f>
        <v>8.3699999999999997E-2</v>
      </c>
      <c r="S130" s="198">
        <v>0</v>
      </c>
      <c r="T130" s="199">
        <f>S130*H130</f>
        <v>0</v>
      </c>
      <c r="AR130" s="21" t="s">
        <v>281</v>
      </c>
      <c r="AT130" s="21" t="s">
        <v>182</v>
      </c>
      <c r="AU130" s="21" t="s">
        <v>83</v>
      </c>
      <c r="AY130" s="21" t="s">
        <v>125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21" t="s">
        <v>78</v>
      </c>
      <c r="BK130" s="200">
        <f>ROUND(I130*H130,2)</f>
        <v>0</v>
      </c>
      <c r="BL130" s="21" t="s">
        <v>270</v>
      </c>
      <c r="BM130" s="21" t="s">
        <v>318</v>
      </c>
    </row>
    <row r="131" spans="2:65" s="11" customFormat="1" ht="13.5">
      <c r="B131" s="201"/>
      <c r="C131" s="202"/>
      <c r="D131" s="203" t="s">
        <v>138</v>
      </c>
      <c r="E131" s="204" t="s">
        <v>21</v>
      </c>
      <c r="F131" s="205" t="s">
        <v>259</v>
      </c>
      <c r="G131" s="202"/>
      <c r="H131" s="206">
        <v>54</v>
      </c>
      <c r="I131" s="207"/>
      <c r="J131" s="202"/>
      <c r="K131" s="202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138</v>
      </c>
      <c r="AU131" s="212" t="s">
        <v>83</v>
      </c>
      <c r="AV131" s="11" t="s">
        <v>83</v>
      </c>
      <c r="AW131" s="11" t="s">
        <v>37</v>
      </c>
      <c r="AX131" s="11" t="s">
        <v>78</v>
      </c>
      <c r="AY131" s="212" t="s">
        <v>125</v>
      </c>
    </row>
    <row r="132" spans="2:65" s="1" customFormat="1" ht="22.5" customHeight="1">
      <c r="B132" s="38"/>
      <c r="C132" s="217" t="s">
        <v>9</v>
      </c>
      <c r="D132" s="217" t="s">
        <v>182</v>
      </c>
      <c r="E132" s="218" t="s">
        <v>319</v>
      </c>
      <c r="F132" s="219" t="s">
        <v>320</v>
      </c>
      <c r="G132" s="220" t="s">
        <v>164</v>
      </c>
      <c r="H132" s="221">
        <v>8.9999999999999993E-3</v>
      </c>
      <c r="I132" s="222"/>
      <c r="J132" s="223">
        <f>ROUND(I132*H132,2)</f>
        <v>0</v>
      </c>
      <c r="K132" s="219" t="s">
        <v>132</v>
      </c>
      <c r="L132" s="224"/>
      <c r="M132" s="225" t="s">
        <v>21</v>
      </c>
      <c r="N132" s="226" t="s">
        <v>44</v>
      </c>
      <c r="O132" s="39"/>
      <c r="P132" s="198">
        <f>O132*H132</f>
        <v>0</v>
      </c>
      <c r="Q132" s="198">
        <v>1</v>
      </c>
      <c r="R132" s="198">
        <f>Q132*H132</f>
        <v>8.9999999999999993E-3</v>
      </c>
      <c r="S132" s="198">
        <v>0</v>
      </c>
      <c r="T132" s="199">
        <f>S132*H132</f>
        <v>0</v>
      </c>
      <c r="AR132" s="21" t="s">
        <v>281</v>
      </c>
      <c r="AT132" s="21" t="s">
        <v>182</v>
      </c>
      <c r="AU132" s="21" t="s">
        <v>83</v>
      </c>
      <c r="AY132" s="21" t="s">
        <v>125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21" t="s">
        <v>78</v>
      </c>
      <c r="BK132" s="200">
        <f>ROUND(I132*H132,2)</f>
        <v>0</v>
      </c>
      <c r="BL132" s="21" t="s">
        <v>270</v>
      </c>
      <c r="BM132" s="21" t="s">
        <v>321</v>
      </c>
    </row>
    <row r="133" spans="2:65" s="1" customFormat="1" ht="27">
      <c r="B133" s="38"/>
      <c r="C133" s="60"/>
      <c r="D133" s="213" t="s">
        <v>301</v>
      </c>
      <c r="E133" s="60"/>
      <c r="F133" s="229" t="s">
        <v>322</v>
      </c>
      <c r="G133" s="60"/>
      <c r="H133" s="60"/>
      <c r="I133" s="159"/>
      <c r="J133" s="60"/>
      <c r="K133" s="60"/>
      <c r="L133" s="58"/>
      <c r="M133" s="228"/>
      <c r="N133" s="39"/>
      <c r="O133" s="39"/>
      <c r="P133" s="39"/>
      <c r="Q133" s="39"/>
      <c r="R133" s="39"/>
      <c r="S133" s="39"/>
      <c r="T133" s="75"/>
      <c r="AT133" s="21" t="s">
        <v>301</v>
      </c>
      <c r="AU133" s="21" t="s">
        <v>83</v>
      </c>
    </row>
    <row r="134" spans="2:65" s="11" customFormat="1" ht="13.5">
      <c r="B134" s="201"/>
      <c r="C134" s="202"/>
      <c r="D134" s="203" t="s">
        <v>138</v>
      </c>
      <c r="E134" s="204" t="s">
        <v>21</v>
      </c>
      <c r="F134" s="205" t="s">
        <v>323</v>
      </c>
      <c r="G134" s="202"/>
      <c r="H134" s="206">
        <v>8.9999999999999993E-3</v>
      </c>
      <c r="I134" s="207"/>
      <c r="J134" s="202"/>
      <c r="K134" s="202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138</v>
      </c>
      <c r="AU134" s="212" t="s">
        <v>83</v>
      </c>
      <c r="AV134" s="11" t="s">
        <v>83</v>
      </c>
      <c r="AW134" s="11" t="s">
        <v>37</v>
      </c>
      <c r="AX134" s="11" t="s">
        <v>78</v>
      </c>
      <c r="AY134" s="212" t="s">
        <v>125</v>
      </c>
    </row>
    <row r="135" spans="2:65" s="1" customFormat="1" ht="22.5" customHeight="1">
      <c r="B135" s="38"/>
      <c r="C135" s="217" t="s">
        <v>190</v>
      </c>
      <c r="D135" s="217" t="s">
        <v>182</v>
      </c>
      <c r="E135" s="218" t="s">
        <v>324</v>
      </c>
      <c r="F135" s="219" t="s">
        <v>325</v>
      </c>
      <c r="G135" s="220" t="s">
        <v>326</v>
      </c>
      <c r="H135" s="221">
        <v>0.108</v>
      </c>
      <c r="I135" s="222"/>
      <c r="J135" s="223">
        <f>ROUND(I135*H135,2)</f>
        <v>0</v>
      </c>
      <c r="K135" s="219" t="s">
        <v>132</v>
      </c>
      <c r="L135" s="224"/>
      <c r="M135" s="225" t="s">
        <v>21</v>
      </c>
      <c r="N135" s="226" t="s">
        <v>44</v>
      </c>
      <c r="O135" s="39"/>
      <c r="P135" s="198">
        <f>O135*H135</f>
        <v>0</v>
      </c>
      <c r="Q135" s="198">
        <v>6.4399999999999999E-2</v>
      </c>
      <c r="R135" s="198">
        <f>Q135*H135</f>
        <v>6.9551999999999999E-3</v>
      </c>
      <c r="S135" s="198">
        <v>0</v>
      </c>
      <c r="T135" s="199">
        <f>S135*H135</f>
        <v>0</v>
      </c>
      <c r="AR135" s="21" t="s">
        <v>281</v>
      </c>
      <c r="AT135" s="21" t="s">
        <v>182</v>
      </c>
      <c r="AU135" s="21" t="s">
        <v>83</v>
      </c>
      <c r="AY135" s="21" t="s">
        <v>125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21" t="s">
        <v>78</v>
      </c>
      <c r="BK135" s="200">
        <f>ROUND(I135*H135,2)</f>
        <v>0</v>
      </c>
      <c r="BL135" s="21" t="s">
        <v>270</v>
      </c>
      <c r="BM135" s="21" t="s">
        <v>327</v>
      </c>
    </row>
    <row r="136" spans="2:65" s="11" customFormat="1" ht="13.5">
      <c r="B136" s="201"/>
      <c r="C136" s="202"/>
      <c r="D136" s="203" t="s">
        <v>138</v>
      </c>
      <c r="E136" s="204" t="s">
        <v>21</v>
      </c>
      <c r="F136" s="205" t="s">
        <v>328</v>
      </c>
      <c r="G136" s="202"/>
      <c r="H136" s="206">
        <v>0.108</v>
      </c>
      <c r="I136" s="207"/>
      <c r="J136" s="202"/>
      <c r="K136" s="202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138</v>
      </c>
      <c r="AU136" s="212" t="s">
        <v>83</v>
      </c>
      <c r="AV136" s="11" t="s">
        <v>83</v>
      </c>
      <c r="AW136" s="11" t="s">
        <v>37</v>
      </c>
      <c r="AX136" s="11" t="s">
        <v>78</v>
      </c>
      <c r="AY136" s="212" t="s">
        <v>125</v>
      </c>
    </row>
    <row r="137" spans="2:65" s="1" customFormat="1" ht="22.5" customHeight="1">
      <c r="B137" s="38"/>
      <c r="C137" s="217" t="s">
        <v>195</v>
      </c>
      <c r="D137" s="217" t="s">
        <v>182</v>
      </c>
      <c r="E137" s="218" t="s">
        <v>329</v>
      </c>
      <c r="F137" s="219" t="s">
        <v>330</v>
      </c>
      <c r="G137" s="220" t="s">
        <v>326</v>
      </c>
      <c r="H137" s="221">
        <v>0.108</v>
      </c>
      <c r="I137" s="222"/>
      <c r="J137" s="223">
        <f>ROUND(I137*H137,2)</f>
        <v>0</v>
      </c>
      <c r="K137" s="219" t="s">
        <v>132</v>
      </c>
      <c r="L137" s="224"/>
      <c r="M137" s="225" t="s">
        <v>21</v>
      </c>
      <c r="N137" s="226" t="s">
        <v>44</v>
      </c>
      <c r="O137" s="39"/>
      <c r="P137" s="198">
        <f>O137*H137</f>
        <v>0</v>
      </c>
      <c r="Q137" s="198">
        <v>1.72E-2</v>
      </c>
      <c r="R137" s="198">
        <f>Q137*H137</f>
        <v>1.8576E-3</v>
      </c>
      <c r="S137" s="198">
        <v>0</v>
      </c>
      <c r="T137" s="199">
        <f>S137*H137</f>
        <v>0</v>
      </c>
      <c r="AR137" s="21" t="s">
        <v>281</v>
      </c>
      <c r="AT137" s="21" t="s">
        <v>182</v>
      </c>
      <c r="AU137" s="21" t="s">
        <v>83</v>
      </c>
      <c r="AY137" s="21" t="s">
        <v>125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21" t="s">
        <v>78</v>
      </c>
      <c r="BK137" s="200">
        <f>ROUND(I137*H137,2)</f>
        <v>0</v>
      </c>
      <c r="BL137" s="21" t="s">
        <v>270</v>
      </c>
      <c r="BM137" s="21" t="s">
        <v>331</v>
      </c>
    </row>
    <row r="138" spans="2:65" s="11" customFormat="1" ht="13.5">
      <c r="B138" s="201"/>
      <c r="C138" s="202"/>
      <c r="D138" s="203" t="s">
        <v>138</v>
      </c>
      <c r="E138" s="204" t="s">
        <v>21</v>
      </c>
      <c r="F138" s="205" t="s">
        <v>328</v>
      </c>
      <c r="G138" s="202"/>
      <c r="H138" s="206">
        <v>0.108</v>
      </c>
      <c r="I138" s="207"/>
      <c r="J138" s="202"/>
      <c r="K138" s="202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138</v>
      </c>
      <c r="AU138" s="212" t="s">
        <v>83</v>
      </c>
      <c r="AV138" s="11" t="s">
        <v>83</v>
      </c>
      <c r="AW138" s="11" t="s">
        <v>37</v>
      </c>
      <c r="AX138" s="11" t="s">
        <v>78</v>
      </c>
      <c r="AY138" s="212" t="s">
        <v>125</v>
      </c>
    </row>
    <row r="139" spans="2:65" s="1" customFormat="1" ht="22.5" customHeight="1">
      <c r="B139" s="38"/>
      <c r="C139" s="217" t="s">
        <v>199</v>
      </c>
      <c r="D139" s="217" t="s">
        <v>182</v>
      </c>
      <c r="E139" s="218" t="s">
        <v>332</v>
      </c>
      <c r="F139" s="219" t="s">
        <v>333</v>
      </c>
      <c r="G139" s="220" t="s">
        <v>193</v>
      </c>
      <c r="H139" s="221">
        <v>1404</v>
      </c>
      <c r="I139" s="222"/>
      <c r="J139" s="223">
        <f>ROUND(I139*H139,2)</f>
        <v>0</v>
      </c>
      <c r="K139" s="219" t="s">
        <v>132</v>
      </c>
      <c r="L139" s="224"/>
      <c r="M139" s="225" t="s">
        <v>21</v>
      </c>
      <c r="N139" s="226" t="s">
        <v>44</v>
      </c>
      <c r="O139" s="39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AR139" s="21" t="s">
        <v>281</v>
      </c>
      <c r="AT139" s="21" t="s">
        <v>182</v>
      </c>
      <c r="AU139" s="21" t="s">
        <v>83</v>
      </c>
      <c r="AY139" s="21" t="s">
        <v>125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21" t="s">
        <v>78</v>
      </c>
      <c r="BK139" s="200">
        <f>ROUND(I139*H139,2)</f>
        <v>0</v>
      </c>
      <c r="BL139" s="21" t="s">
        <v>270</v>
      </c>
      <c r="BM139" s="21" t="s">
        <v>334</v>
      </c>
    </row>
    <row r="140" spans="2:65" s="11" customFormat="1" ht="13.5">
      <c r="B140" s="201"/>
      <c r="C140" s="202"/>
      <c r="D140" s="203" t="s">
        <v>138</v>
      </c>
      <c r="E140" s="204" t="s">
        <v>21</v>
      </c>
      <c r="F140" s="205" t="s">
        <v>335</v>
      </c>
      <c r="G140" s="202"/>
      <c r="H140" s="206">
        <v>1404</v>
      </c>
      <c r="I140" s="207"/>
      <c r="J140" s="202"/>
      <c r="K140" s="202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138</v>
      </c>
      <c r="AU140" s="212" t="s">
        <v>83</v>
      </c>
      <c r="AV140" s="11" t="s">
        <v>83</v>
      </c>
      <c r="AW140" s="11" t="s">
        <v>37</v>
      </c>
      <c r="AX140" s="11" t="s">
        <v>78</v>
      </c>
      <c r="AY140" s="212" t="s">
        <v>125</v>
      </c>
    </row>
    <row r="141" spans="2:65" s="1" customFormat="1" ht="31.5" customHeight="1">
      <c r="B141" s="38"/>
      <c r="C141" s="189" t="s">
        <v>177</v>
      </c>
      <c r="D141" s="189" t="s">
        <v>128</v>
      </c>
      <c r="E141" s="190" t="s">
        <v>336</v>
      </c>
      <c r="F141" s="191" t="s">
        <v>337</v>
      </c>
      <c r="G141" s="192" t="s">
        <v>164</v>
      </c>
      <c r="H141" s="193">
        <v>0.73899999999999999</v>
      </c>
      <c r="I141" s="194"/>
      <c r="J141" s="195">
        <f>ROUND(I141*H141,2)</f>
        <v>0</v>
      </c>
      <c r="K141" s="191" t="s">
        <v>132</v>
      </c>
      <c r="L141" s="58"/>
      <c r="M141" s="196" t="s">
        <v>21</v>
      </c>
      <c r="N141" s="197" t="s">
        <v>44</v>
      </c>
      <c r="O141" s="39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AR141" s="21" t="s">
        <v>270</v>
      </c>
      <c r="AT141" s="21" t="s">
        <v>128</v>
      </c>
      <c r="AU141" s="21" t="s">
        <v>83</v>
      </c>
      <c r="AY141" s="21" t="s">
        <v>125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21" t="s">
        <v>78</v>
      </c>
      <c r="BK141" s="200">
        <f>ROUND(I141*H141,2)</f>
        <v>0</v>
      </c>
      <c r="BL141" s="21" t="s">
        <v>270</v>
      </c>
      <c r="BM141" s="21" t="s">
        <v>338</v>
      </c>
    </row>
    <row r="142" spans="2:65" s="10" customFormat="1" ht="29.85" customHeight="1">
      <c r="B142" s="172"/>
      <c r="C142" s="173"/>
      <c r="D142" s="186" t="s">
        <v>72</v>
      </c>
      <c r="E142" s="187" t="s">
        <v>339</v>
      </c>
      <c r="F142" s="187" t="s">
        <v>340</v>
      </c>
      <c r="G142" s="173"/>
      <c r="H142" s="173"/>
      <c r="I142" s="176"/>
      <c r="J142" s="188">
        <f>BK142</f>
        <v>0</v>
      </c>
      <c r="K142" s="173"/>
      <c r="L142" s="178"/>
      <c r="M142" s="179"/>
      <c r="N142" s="180"/>
      <c r="O142" s="180"/>
      <c r="P142" s="181">
        <f>SUM(P143:P146)</f>
        <v>0</v>
      </c>
      <c r="Q142" s="180"/>
      <c r="R142" s="181">
        <f>SUM(R143:R146)</f>
        <v>2.1202559999999999E-2</v>
      </c>
      <c r="S142" s="180"/>
      <c r="T142" s="182">
        <f>SUM(T143:T146)</f>
        <v>0</v>
      </c>
      <c r="AR142" s="183" t="s">
        <v>83</v>
      </c>
      <c r="AT142" s="184" t="s">
        <v>72</v>
      </c>
      <c r="AU142" s="184" t="s">
        <v>78</v>
      </c>
      <c r="AY142" s="183" t="s">
        <v>125</v>
      </c>
      <c r="BK142" s="185">
        <f>SUM(BK143:BK146)</f>
        <v>0</v>
      </c>
    </row>
    <row r="143" spans="2:65" s="1" customFormat="1" ht="22.5" customHeight="1">
      <c r="B143" s="38"/>
      <c r="C143" s="189" t="s">
        <v>341</v>
      </c>
      <c r="D143" s="189" t="s">
        <v>128</v>
      </c>
      <c r="E143" s="190" t="s">
        <v>342</v>
      </c>
      <c r="F143" s="191" t="s">
        <v>343</v>
      </c>
      <c r="G143" s="192" t="s">
        <v>294</v>
      </c>
      <c r="H143" s="193">
        <v>630</v>
      </c>
      <c r="I143" s="194"/>
      <c r="J143" s="195">
        <f>ROUND(I143*H143,2)</f>
        <v>0</v>
      </c>
      <c r="K143" s="191" t="s">
        <v>21</v>
      </c>
      <c r="L143" s="58"/>
      <c r="M143" s="196" t="s">
        <v>21</v>
      </c>
      <c r="N143" s="197" t="s">
        <v>44</v>
      </c>
      <c r="O143" s="39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AR143" s="21" t="s">
        <v>270</v>
      </c>
      <c r="AT143" s="21" t="s">
        <v>128</v>
      </c>
      <c r="AU143" s="21" t="s">
        <v>83</v>
      </c>
      <c r="AY143" s="21" t="s">
        <v>125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21" t="s">
        <v>78</v>
      </c>
      <c r="BK143" s="200">
        <f>ROUND(I143*H143,2)</f>
        <v>0</v>
      </c>
      <c r="BL143" s="21" t="s">
        <v>270</v>
      </c>
      <c r="BM143" s="21" t="s">
        <v>344</v>
      </c>
    </row>
    <row r="144" spans="2:65" s="11" customFormat="1" ht="13.5">
      <c r="B144" s="201"/>
      <c r="C144" s="202"/>
      <c r="D144" s="203" t="s">
        <v>138</v>
      </c>
      <c r="E144" s="204" t="s">
        <v>21</v>
      </c>
      <c r="F144" s="205" t="s">
        <v>296</v>
      </c>
      <c r="G144" s="202"/>
      <c r="H144" s="206">
        <v>630</v>
      </c>
      <c r="I144" s="207"/>
      <c r="J144" s="202"/>
      <c r="K144" s="202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138</v>
      </c>
      <c r="AU144" s="212" t="s">
        <v>83</v>
      </c>
      <c r="AV144" s="11" t="s">
        <v>83</v>
      </c>
      <c r="AW144" s="11" t="s">
        <v>37</v>
      </c>
      <c r="AX144" s="11" t="s">
        <v>78</v>
      </c>
      <c r="AY144" s="212" t="s">
        <v>125</v>
      </c>
    </row>
    <row r="145" spans="2:65" s="1" customFormat="1" ht="22.5" customHeight="1">
      <c r="B145" s="38"/>
      <c r="C145" s="189" t="s">
        <v>181</v>
      </c>
      <c r="D145" s="189" t="s">
        <v>128</v>
      </c>
      <c r="E145" s="190" t="s">
        <v>345</v>
      </c>
      <c r="F145" s="191" t="s">
        <v>346</v>
      </c>
      <c r="G145" s="192" t="s">
        <v>171</v>
      </c>
      <c r="H145" s="193">
        <v>88.343999999999994</v>
      </c>
      <c r="I145" s="194"/>
      <c r="J145" s="195">
        <f>ROUND(I145*H145,2)</f>
        <v>0</v>
      </c>
      <c r="K145" s="191" t="s">
        <v>132</v>
      </c>
      <c r="L145" s="58"/>
      <c r="M145" s="196" t="s">
        <v>21</v>
      </c>
      <c r="N145" s="197" t="s">
        <v>44</v>
      </c>
      <c r="O145" s="39"/>
      <c r="P145" s="198">
        <f>O145*H145</f>
        <v>0</v>
      </c>
      <c r="Q145" s="198">
        <v>2.4000000000000001E-4</v>
      </c>
      <c r="R145" s="198">
        <f>Q145*H145</f>
        <v>2.1202559999999999E-2</v>
      </c>
      <c r="S145" s="198">
        <v>0</v>
      </c>
      <c r="T145" s="199">
        <f>S145*H145</f>
        <v>0</v>
      </c>
      <c r="AR145" s="21" t="s">
        <v>270</v>
      </c>
      <c r="AT145" s="21" t="s">
        <v>128</v>
      </c>
      <c r="AU145" s="21" t="s">
        <v>83</v>
      </c>
      <c r="AY145" s="21" t="s">
        <v>125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21" t="s">
        <v>78</v>
      </c>
      <c r="BK145" s="200">
        <f>ROUND(I145*H145,2)</f>
        <v>0</v>
      </c>
      <c r="BL145" s="21" t="s">
        <v>270</v>
      </c>
      <c r="BM145" s="21" t="s">
        <v>347</v>
      </c>
    </row>
    <row r="146" spans="2:65" s="11" customFormat="1" ht="13.5">
      <c r="B146" s="201"/>
      <c r="C146" s="202"/>
      <c r="D146" s="213" t="s">
        <v>138</v>
      </c>
      <c r="E146" s="214" t="s">
        <v>21</v>
      </c>
      <c r="F146" s="215" t="s">
        <v>348</v>
      </c>
      <c r="G146" s="202"/>
      <c r="H146" s="216">
        <v>88.343999999999994</v>
      </c>
      <c r="I146" s="207"/>
      <c r="J146" s="202"/>
      <c r="K146" s="202"/>
      <c r="L146" s="208"/>
      <c r="M146" s="234"/>
      <c r="N146" s="235"/>
      <c r="O146" s="235"/>
      <c r="P146" s="235"/>
      <c r="Q146" s="235"/>
      <c r="R146" s="235"/>
      <c r="S146" s="235"/>
      <c r="T146" s="236"/>
      <c r="AT146" s="212" t="s">
        <v>138</v>
      </c>
      <c r="AU146" s="212" t="s">
        <v>83</v>
      </c>
      <c r="AV146" s="11" t="s">
        <v>83</v>
      </c>
      <c r="AW146" s="11" t="s">
        <v>37</v>
      </c>
      <c r="AX146" s="11" t="s">
        <v>78</v>
      </c>
      <c r="AY146" s="212" t="s">
        <v>125</v>
      </c>
    </row>
    <row r="147" spans="2:65" s="1" customFormat="1" ht="6.95" customHeight="1">
      <c r="B147" s="53"/>
      <c r="C147" s="54"/>
      <c r="D147" s="54"/>
      <c r="E147" s="54"/>
      <c r="F147" s="54"/>
      <c r="G147" s="54"/>
      <c r="H147" s="54"/>
      <c r="I147" s="135"/>
      <c r="J147" s="54"/>
      <c r="K147" s="54"/>
      <c r="L147" s="58"/>
    </row>
  </sheetData>
  <sheetProtection password="CC35" sheet="1" objects="1" scenarios="1" formatCells="0" formatColumns="0" formatRows="0" sort="0" autoFilter="0"/>
  <autoFilter ref="C84:K146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8"/>
      <c r="C1" s="108"/>
      <c r="D1" s="109" t="s">
        <v>1</v>
      </c>
      <c r="E1" s="108"/>
      <c r="F1" s="110" t="s">
        <v>92</v>
      </c>
      <c r="G1" s="356" t="s">
        <v>93</v>
      </c>
      <c r="H1" s="356"/>
      <c r="I1" s="111"/>
      <c r="J1" s="110" t="s">
        <v>94</v>
      </c>
      <c r="K1" s="109" t="s">
        <v>95</v>
      </c>
      <c r="L1" s="110" t="s">
        <v>96</v>
      </c>
      <c r="M1" s="110"/>
      <c r="N1" s="110"/>
      <c r="O1" s="110"/>
      <c r="P1" s="110"/>
      <c r="Q1" s="110"/>
      <c r="R1" s="110"/>
      <c r="S1" s="110"/>
      <c r="T1" s="110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1" t="s">
        <v>86</v>
      </c>
    </row>
    <row r="3" spans="1:70" ht="6.95" customHeight="1">
      <c r="B3" s="22"/>
      <c r="C3" s="23"/>
      <c r="D3" s="23"/>
      <c r="E3" s="23"/>
      <c r="F3" s="23"/>
      <c r="G3" s="23"/>
      <c r="H3" s="23"/>
      <c r="I3" s="112"/>
      <c r="J3" s="23"/>
      <c r="K3" s="24"/>
      <c r="AT3" s="21" t="s">
        <v>83</v>
      </c>
    </row>
    <row r="4" spans="1:70" ht="36.950000000000003" customHeight="1">
      <c r="B4" s="25"/>
      <c r="C4" s="26"/>
      <c r="D4" s="27" t="s">
        <v>97</v>
      </c>
      <c r="E4" s="26"/>
      <c r="F4" s="26"/>
      <c r="G4" s="26"/>
      <c r="H4" s="26"/>
      <c r="I4" s="113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3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3"/>
      <c r="J6" s="26"/>
      <c r="K6" s="28"/>
    </row>
    <row r="7" spans="1:70" ht="22.5" customHeight="1">
      <c r="B7" s="25"/>
      <c r="C7" s="26"/>
      <c r="D7" s="26"/>
      <c r="E7" s="357" t="str">
        <f>'Rekapitulace stavby'!K6</f>
        <v>Kontejnerové stání, Bezručova</v>
      </c>
      <c r="F7" s="358"/>
      <c r="G7" s="358"/>
      <c r="H7" s="358"/>
      <c r="I7" s="113"/>
      <c r="J7" s="26"/>
      <c r="K7" s="28"/>
    </row>
    <row r="8" spans="1:70" s="1" customFormat="1">
      <c r="B8" s="38"/>
      <c r="C8" s="39"/>
      <c r="D8" s="34" t="s">
        <v>227</v>
      </c>
      <c r="E8" s="39"/>
      <c r="F8" s="39"/>
      <c r="G8" s="39"/>
      <c r="H8" s="39"/>
      <c r="I8" s="114"/>
      <c r="J8" s="39"/>
      <c r="K8" s="42"/>
    </row>
    <row r="9" spans="1:70" s="1" customFormat="1" ht="36.950000000000003" customHeight="1">
      <c r="B9" s="38"/>
      <c r="C9" s="39"/>
      <c r="D9" s="39"/>
      <c r="E9" s="353" t="s">
        <v>349</v>
      </c>
      <c r="F9" s="354"/>
      <c r="G9" s="354"/>
      <c r="H9" s="354"/>
      <c r="I9" s="114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4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5" t="s">
        <v>22</v>
      </c>
      <c r="J11" s="32" t="s">
        <v>21</v>
      </c>
      <c r="K11" s="42"/>
    </row>
    <row r="12" spans="1:70" s="1" customFormat="1" ht="14.45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5" t="s">
        <v>25</v>
      </c>
      <c r="J12" s="116" t="str">
        <f>'Rekapitulace stavby'!AN8</f>
        <v>3.5.2017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4"/>
      <c r="J13" s="39"/>
      <c r="K13" s="42"/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15" t="s">
        <v>28</v>
      </c>
      <c r="J14" s="32" t="s">
        <v>21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5" t="s">
        <v>31</v>
      </c>
      <c r="J15" s="32" t="s">
        <v>21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4"/>
      <c r="J16" s="39"/>
      <c r="K16" s="42"/>
    </row>
    <row r="17" spans="2:11" s="1" customFormat="1" ht="14.45" customHeight="1">
      <c r="B17" s="38"/>
      <c r="C17" s="39"/>
      <c r="D17" s="34" t="s">
        <v>32</v>
      </c>
      <c r="E17" s="39"/>
      <c r="F17" s="39"/>
      <c r="G17" s="39"/>
      <c r="H17" s="39"/>
      <c r="I17" s="115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5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4"/>
      <c r="J19" s="39"/>
      <c r="K19" s="42"/>
    </row>
    <row r="20" spans="2:11" s="1" customFormat="1" ht="14.45" customHeight="1">
      <c r="B20" s="38"/>
      <c r="C20" s="39"/>
      <c r="D20" s="34" t="s">
        <v>34</v>
      </c>
      <c r="E20" s="39"/>
      <c r="F20" s="39"/>
      <c r="G20" s="39"/>
      <c r="H20" s="39"/>
      <c r="I20" s="115" t="s">
        <v>28</v>
      </c>
      <c r="J20" s="32" t="s">
        <v>21</v>
      </c>
      <c r="K20" s="42"/>
    </row>
    <row r="21" spans="2:11" s="1" customFormat="1" ht="18" customHeight="1">
      <c r="B21" s="38"/>
      <c r="C21" s="39"/>
      <c r="D21" s="39"/>
      <c r="E21" s="32" t="s">
        <v>36</v>
      </c>
      <c r="F21" s="39"/>
      <c r="G21" s="39"/>
      <c r="H21" s="39"/>
      <c r="I21" s="115" t="s">
        <v>31</v>
      </c>
      <c r="J21" s="32" t="s">
        <v>21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4"/>
      <c r="J22" s="39"/>
      <c r="K22" s="42"/>
    </row>
    <row r="23" spans="2:11" s="1" customFormat="1" ht="14.45" customHeight="1">
      <c r="B23" s="38"/>
      <c r="C23" s="39"/>
      <c r="D23" s="34" t="s">
        <v>38</v>
      </c>
      <c r="E23" s="39"/>
      <c r="F23" s="39"/>
      <c r="G23" s="39"/>
      <c r="H23" s="39"/>
      <c r="I23" s="114"/>
      <c r="J23" s="39"/>
      <c r="K23" s="42"/>
    </row>
    <row r="24" spans="2:11" s="6" customFormat="1" ht="22.5" customHeight="1">
      <c r="B24" s="117"/>
      <c r="C24" s="118"/>
      <c r="D24" s="118"/>
      <c r="E24" s="322" t="s">
        <v>21</v>
      </c>
      <c r="F24" s="322"/>
      <c r="G24" s="322"/>
      <c r="H24" s="322"/>
      <c r="I24" s="119"/>
      <c r="J24" s="118"/>
      <c r="K24" s="120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4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1"/>
      <c r="J26" s="82"/>
      <c r="K26" s="122"/>
    </row>
    <row r="27" spans="2:11" s="1" customFormat="1" ht="25.35" customHeight="1">
      <c r="B27" s="38"/>
      <c r="C27" s="39"/>
      <c r="D27" s="123" t="s">
        <v>39</v>
      </c>
      <c r="E27" s="39"/>
      <c r="F27" s="39"/>
      <c r="G27" s="39"/>
      <c r="H27" s="39"/>
      <c r="I27" s="114"/>
      <c r="J27" s="124">
        <f>ROUND(J81,2)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1"/>
      <c r="J28" s="82"/>
      <c r="K28" s="122"/>
    </row>
    <row r="29" spans="2:11" s="1" customFormat="1" ht="14.45" customHeight="1">
      <c r="B29" s="38"/>
      <c r="C29" s="39"/>
      <c r="D29" s="39"/>
      <c r="E29" s="39"/>
      <c r="F29" s="43" t="s">
        <v>41</v>
      </c>
      <c r="G29" s="39"/>
      <c r="H29" s="39"/>
      <c r="I29" s="125" t="s">
        <v>40</v>
      </c>
      <c r="J29" s="43" t="s">
        <v>42</v>
      </c>
      <c r="K29" s="42"/>
    </row>
    <row r="30" spans="2:11" s="1" customFormat="1" ht="14.45" customHeight="1">
      <c r="B30" s="38"/>
      <c r="C30" s="39"/>
      <c r="D30" s="46" t="s">
        <v>43</v>
      </c>
      <c r="E30" s="46" t="s">
        <v>44</v>
      </c>
      <c r="F30" s="126">
        <f>ROUND(SUM(BE81:BE90), 2)</f>
        <v>0</v>
      </c>
      <c r="G30" s="39"/>
      <c r="H30" s="39"/>
      <c r="I30" s="127">
        <v>0.21</v>
      </c>
      <c r="J30" s="126">
        <f>ROUND(ROUND((SUM(BE81:BE90)),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45</v>
      </c>
      <c r="F31" s="126">
        <f>ROUND(SUM(BF81:BF90), 2)</f>
        <v>0</v>
      </c>
      <c r="G31" s="39"/>
      <c r="H31" s="39"/>
      <c r="I31" s="127">
        <v>0.15</v>
      </c>
      <c r="J31" s="126">
        <f>ROUND(ROUND((SUM(BF81:BF90)),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46</v>
      </c>
      <c r="F32" s="126">
        <f>ROUND(SUM(BG81:BG90), 2)</f>
        <v>0</v>
      </c>
      <c r="G32" s="39"/>
      <c r="H32" s="39"/>
      <c r="I32" s="127">
        <v>0.21</v>
      </c>
      <c r="J32" s="126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47</v>
      </c>
      <c r="F33" s="126">
        <f>ROUND(SUM(BH81:BH90), 2)</f>
        <v>0</v>
      </c>
      <c r="G33" s="39"/>
      <c r="H33" s="39"/>
      <c r="I33" s="127">
        <v>0.15</v>
      </c>
      <c r="J33" s="126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48</v>
      </c>
      <c r="F34" s="126">
        <f>ROUND(SUM(BI81:BI90), 2)</f>
        <v>0</v>
      </c>
      <c r="G34" s="39"/>
      <c r="H34" s="39"/>
      <c r="I34" s="127">
        <v>0</v>
      </c>
      <c r="J34" s="126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4"/>
      <c r="J35" s="39"/>
      <c r="K35" s="42"/>
    </row>
    <row r="36" spans="2:11" s="1" customFormat="1" ht="25.35" customHeight="1">
      <c r="B36" s="38"/>
      <c r="C36" s="128"/>
      <c r="D36" s="129" t="s">
        <v>49</v>
      </c>
      <c r="E36" s="76"/>
      <c r="F36" s="76"/>
      <c r="G36" s="130" t="s">
        <v>50</v>
      </c>
      <c r="H36" s="131" t="s">
        <v>51</v>
      </c>
      <c r="I36" s="132"/>
      <c r="J36" s="133">
        <f>SUM(J27:J34)</f>
        <v>0</v>
      </c>
      <c r="K36" s="134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5"/>
      <c r="J37" s="54"/>
      <c r="K37" s="55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8"/>
      <c r="C42" s="27" t="s">
        <v>98</v>
      </c>
      <c r="D42" s="39"/>
      <c r="E42" s="39"/>
      <c r="F42" s="39"/>
      <c r="G42" s="39"/>
      <c r="H42" s="39"/>
      <c r="I42" s="114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4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4"/>
      <c r="J44" s="39"/>
      <c r="K44" s="42"/>
    </row>
    <row r="45" spans="2:11" s="1" customFormat="1" ht="22.5" customHeight="1">
      <c r="B45" s="38"/>
      <c r="C45" s="39"/>
      <c r="D45" s="39"/>
      <c r="E45" s="357" t="str">
        <f>E7</f>
        <v>Kontejnerové stání, Bezručova</v>
      </c>
      <c r="F45" s="358"/>
      <c r="G45" s="358"/>
      <c r="H45" s="358"/>
      <c r="I45" s="114"/>
      <c r="J45" s="39"/>
      <c r="K45" s="42"/>
    </row>
    <row r="46" spans="2:11" s="1" customFormat="1" ht="14.45" customHeight="1">
      <c r="B46" s="38"/>
      <c r="C46" s="34" t="s">
        <v>227</v>
      </c>
      <c r="D46" s="39"/>
      <c r="E46" s="39"/>
      <c r="F46" s="39"/>
      <c r="G46" s="39"/>
      <c r="H46" s="39"/>
      <c r="I46" s="114"/>
      <c r="J46" s="39"/>
      <c r="K46" s="42"/>
    </row>
    <row r="47" spans="2:11" s="1" customFormat="1" ht="23.25" customHeight="1">
      <c r="B47" s="38"/>
      <c r="C47" s="39"/>
      <c r="D47" s="39"/>
      <c r="E47" s="353" t="str">
        <f>E9</f>
        <v>A - VRN</v>
      </c>
      <c r="F47" s="354"/>
      <c r="G47" s="354"/>
      <c r="H47" s="354"/>
      <c r="I47" s="114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4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Kolín</v>
      </c>
      <c r="G49" s="39"/>
      <c r="H49" s="39"/>
      <c r="I49" s="115" t="s">
        <v>25</v>
      </c>
      <c r="J49" s="116" t="str">
        <f>IF(J12="","",J12)</f>
        <v>3.5.2017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4"/>
      <c r="J50" s="39"/>
      <c r="K50" s="42"/>
    </row>
    <row r="51" spans="2:47" s="1" customFormat="1">
      <c r="B51" s="38"/>
      <c r="C51" s="34" t="s">
        <v>27</v>
      </c>
      <c r="D51" s="39"/>
      <c r="E51" s="39"/>
      <c r="F51" s="32" t="str">
        <f>E15</f>
        <v>Město Kolín</v>
      </c>
      <c r="G51" s="39"/>
      <c r="H51" s="39"/>
      <c r="I51" s="115" t="s">
        <v>34</v>
      </c>
      <c r="J51" s="32" t="str">
        <f>E21</f>
        <v>Dondesign s.r.o.</v>
      </c>
      <c r="K51" s="42"/>
    </row>
    <row r="52" spans="2:47" s="1" customFormat="1" ht="14.45" customHeight="1">
      <c r="B52" s="38"/>
      <c r="C52" s="34" t="s">
        <v>32</v>
      </c>
      <c r="D52" s="39"/>
      <c r="E52" s="39"/>
      <c r="F52" s="32" t="str">
        <f>IF(E18="","",E18)</f>
        <v/>
      </c>
      <c r="G52" s="39"/>
      <c r="H52" s="39"/>
      <c r="I52" s="114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4"/>
      <c r="J53" s="39"/>
      <c r="K53" s="42"/>
    </row>
    <row r="54" spans="2:47" s="1" customFormat="1" ht="29.25" customHeight="1">
      <c r="B54" s="38"/>
      <c r="C54" s="140" t="s">
        <v>99</v>
      </c>
      <c r="D54" s="128"/>
      <c r="E54" s="128"/>
      <c r="F54" s="128"/>
      <c r="G54" s="128"/>
      <c r="H54" s="128"/>
      <c r="I54" s="141"/>
      <c r="J54" s="142" t="s">
        <v>100</v>
      </c>
      <c r="K54" s="143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4"/>
      <c r="J55" s="39"/>
      <c r="K55" s="42"/>
    </row>
    <row r="56" spans="2:47" s="1" customFormat="1" ht="29.25" customHeight="1">
      <c r="B56" s="38"/>
      <c r="C56" s="144" t="s">
        <v>101</v>
      </c>
      <c r="D56" s="39"/>
      <c r="E56" s="39"/>
      <c r="F56" s="39"/>
      <c r="G56" s="39"/>
      <c r="H56" s="39"/>
      <c r="I56" s="114"/>
      <c r="J56" s="124">
        <f>J81</f>
        <v>0</v>
      </c>
      <c r="K56" s="42"/>
      <c r="AU56" s="21" t="s">
        <v>102</v>
      </c>
    </row>
    <row r="57" spans="2:47" s="7" customFormat="1" ht="24.95" customHeight="1">
      <c r="B57" s="145"/>
      <c r="C57" s="146"/>
      <c r="D57" s="147" t="s">
        <v>350</v>
      </c>
      <c r="E57" s="148"/>
      <c r="F57" s="148"/>
      <c r="G57" s="148"/>
      <c r="H57" s="148"/>
      <c r="I57" s="149"/>
      <c r="J57" s="150">
        <f>J82</f>
        <v>0</v>
      </c>
      <c r="K57" s="151"/>
    </row>
    <row r="58" spans="2:47" s="8" customFormat="1" ht="19.899999999999999" customHeight="1">
      <c r="B58" s="152"/>
      <c r="C58" s="153"/>
      <c r="D58" s="154" t="s">
        <v>351</v>
      </c>
      <c r="E58" s="155"/>
      <c r="F58" s="155"/>
      <c r="G58" s="155"/>
      <c r="H58" s="155"/>
      <c r="I58" s="156"/>
      <c r="J58" s="157">
        <f>J83</f>
        <v>0</v>
      </c>
      <c r="K58" s="158"/>
    </row>
    <row r="59" spans="2:47" s="8" customFormat="1" ht="19.899999999999999" customHeight="1">
      <c r="B59" s="152"/>
      <c r="C59" s="153"/>
      <c r="D59" s="154" t="s">
        <v>352</v>
      </c>
      <c r="E59" s="155"/>
      <c r="F59" s="155"/>
      <c r="G59" s="155"/>
      <c r="H59" s="155"/>
      <c r="I59" s="156"/>
      <c r="J59" s="157">
        <f>J85</f>
        <v>0</v>
      </c>
      <c r="K59" s="158"/>
    </row>
    <row r="60" spans="2:47" s="8" customFormat="1" ht="19.899999999999999" customHeight="1">
      <c r="B60" s="152"/>
      <c r="C60" s="153"/>
      <c r="D60" s="154" t="s">
        <v>353</v>
      </c>
      <c r="E60" s="155"/>
      <c r="F60" s="155"/>
      <c r="G60" s="155"/>
      <c r="H60" s="155"/>
      <c r="I60" s="156"/>
      <c r="J60" s="157">
        <f>J87</f>
        <v>0</v>
      </c>
      <c r="K60" s="158"/>
    </row>
    <row r="61" spans="2:47" s="8" customFormat="1" ht="19.899999999999999" customHeight="1">
      <c r="B61" s="152"/>
      <c r="C61" s="153"/>
      <c r="D61" s="154" t="s">
        <v>354</v>
      </c>
      <c r="E61" s="155"/>
      <c r="F61" s="155"/>
      <c r="G61" s="155"/>
      <c r="H61" s="155"/>
      <c r="I61" s="156"/>
      <c r="J61" s="157">
        <f>J89</f>
        <v>0</v>
      </c>
      <c r="K61" s="158"/>
    </row>
    <row r="62" spans="2:47" s="1" customFormat="1" ht="21.75" customHeight="1">
      <c r="B62" s="38"/>
      <c r="C62" s="39"/>
      <c r="D62" s="39"/>
      <c r="E62" s="39"/>
      <c r="F62" s="39"/>
      <c r="G62" s="39"/>
      <c r="H62" s="39"/>
      <c r="I62" s="114"/>
      <c r="J62" s="39"/>
      <c r="K62" s="42"/>
    </row>
    <row r="63" spans="2:47" s="1" customFormat="1" ht="6.95" customHeight="1">
      <c r="B63" s="53"/>
      <c r="C63" s="54"/>
      <c r="D63" s="54"/>
      <c r="E63" s="54"/>
      <c r="F63" s="54"/>
      <c r="G63" s="54"/>
      <c r="H63" s="54"/>
      <c r="I63" s="135"/>
      <c r="J63" s="54"/>
      <c r="K63" s="55"/>
    </row>
    <row r="67" spans="2:20" s="1" customFormat="1" ht="6.95" customHeight="1">
      <c r="B67" s="56"/>
      <c r="C67" s="57"/>
      <c r="D67" s="57"/>
      <c r="E67" s="57"/>
      <c r="F67" s="57"/>
      <c r="G67" s="57"/>
      <c r="H67" s="57"/>
      <c r="I67" s="138"/>
      <c r="J67" s="57"/>
      <c r="K67" s="57"/>
      <c r="L67" s="58"/>
    </row>
    <row r="68" spans="2:20" s="1" customFormat="1" ht="36.950000000000003" customHeight="1">
      <c r="B68" s="38"/>
      <c r="C68" s="59" t="s">
        <v>109</v>
      </c>
      <c r="D68" s="60"/>
      <c r="E68" s="60"/>
      <c r="F68" s="60"/>
      <c r="G68" s="60"/>
      <c r="H68" s="60"/>
      <c r="I68" s="159"/>
      <c r="J68" s="60"/>
      <c r="K68" s="60"/>
      <c r="L68" s="58"/>
    </row>
    <row r="69" spans="2:20" s="1" customFormat="1" ht="6.95" customHeight="1">
      <c r="B69" s="38"/>
      <c r="C69" s="60"/>
      <c r="D69" s="60"/>
      <c r="E69" s="60"/>
      <c r="F69" s="60"/>
      <c r="G69" s="60"/>
      <c r="H69" s="60"/>
      <c r="I69" s="159"/>
      <c r="J69" s="60"/>
      <c r="K69" s="60"/>
      <c r="L69" s="58"/>
    </row>
    <row r="70" spans="2:20" s="1" customFormat="1" ht="14.45" customHeight="1">
      <c r="B70" s="38"/>
      <c r="C70" s="62" t="s">
        <v>18</v>
      </c>
      <c r="D70" s="60"/>
      <c r="E70" s="60"/>
      <c r="F70" s="60"/>
      <c r="G70" s="60"/>
      <c r="H70" s="60"/>
      <c r="I70" s="159"/>
      <c r="J70" s="60"/>
      <c r="K70" s="60"/>
      <c r="L70" s="58"/>
    </row>
    <row r="71" spans="2:20" s="1" customFormat="1" ht="22.5" customHeight="1">
      <c r="B71" s="38"/>
      <c r="C71" s="60"/>
      <c r="D71" s="60"/>
      <c r="E71" s="359" t="str">
        <f>E7</f>
        <v>Kontejnerové stání, Bezručova</v>
      </c>
      <c r="F71" s="360"/>
      <c r="G71" s="360"/>
      <c r="H71" s="360"/>
      <c r="I71" s="159"/>
      <c r="J71" s="60"/>
      <c r="K71" s="60"/>
      <c r="L71" s="58"/>
    </row>
    <row r="72" spans="2:20" s="1" customFormat="1" ht="14.45" customHeight="1">
      <c r="B72" s="38"/>
      <c r="C72" s="62" t="s">
        <v>227</v>
      </c>
      <c r="D72" s="60"/>
      <c r="E72" s="60"/>
      <c r="F72" s="60"/>
      <c r="G72" s="60"/>
      <c r="H72" s="60"/>
      <c r="I72" s="159"/>
      <c r="J72" s="60"/>
      <c r="K72" s="60"/>
      <c r="L72" s="58"/>
    </row>
    <row r="73" spans="2:20" s="1" customFormat="1" ht="23.25" customHeight="1">
      <c r="B73" s="38"/>
      <c r="C73" s="60"/>
      <c r="D73" s="60"/>
      <c r="E73" s="333" t="str">
        <f>E9</f>
        <v>A - VRN</v>
      </c>
      <c r="F73" s="355"/>
      <c r="G73" s="355"/>
      <c r="H73" s="355"/>
      <c r="I73" s="159"/>
      <c r="J73" s="60"/>
      <c r="K73" s="60"/>
      <c r="L73" s="58"/>
    </row>
    <row r="74" spans="2:20" s="1" customFormat="1" ht="6.95" customHeight="1">
      <c r="B74" s="38"/>
      <c r="C74" s="60"/>
      <c r="D74" s="60"/>
      <c r="E74" s="60"/>
      <c r="F74" s="60"/>
      <c r="G74" s="60"/>
      <c r="H74" s="60"/>
      <c r="I74" s="159"/>
      <c r="J74" s="60"/>
      <c r="K74" s="60"/>
      <c r="L74" s="58"/>
    </row>
    <row r="75" spans="2:20" s="1" customFormat="1" ht="18" customHeight="1">
      <c r="B75" s="38"/>
      <c r="C75" s="62" t="s">
        <v>23</v>
      </c>
      <c r="D75" s="60"/>
      <c r="E75" s="60"/>
      <c r="F75" s="160" t="str">
        <f>F12</f>
        <v>Kolín</v>
      </c>
      <c r="G75" s="60"/>
      <c r="H75" s="60"/>
      <c r="I75" s="161" t="s">
        <v>25</v>
      </c>
      <c r="J75" s="70" t="str">
        <f>IF(J12="","",J12)</f>
        <v>3.5.2017</v>
      </c>
      <c r="K75" s="60"/>
      <c r="L75" s="58"/>
    </row>
    <row r="76" spans="2:20" s="1" customFormat="1" ht="6.95" customHeight="1">
      <c r="B76" s="38"/>
      <c r="C76" s="60"/>
      <c r="D76" s="60"/>
      <c r="E76" s="60"/>
      <c r="F76" s="60"/>
      <c r="G76" s="60"/>
      <c r="H76" s="60"/>
      <c r="I76" s="159"/>
      <c r="J76" s="60"/>
      <c r="K76" s="60"/>
      <c r="L76" s="58"/>
    </row>
    <row r="77" spans="2:20" s="1" customFormat="1">
      <c r="B77" s="38"/>
      <c r="C77" s="62" t="s">
        <v>27</v>
      </c>
      <c r="D77" s="60"/>
      <c r="E77" s="60"/>
      <c r="F77" s="160" t="str">
        <f>E15</f>
        <v>Město Kolín</v>
      </c>
      <c r="G77" s="60"/>
      <c r="H77" s="60"/>
      <c r="I77" s="161" t="s">
        <v>34</v>
      </c>
      <c r="J77" s="160" t="str">
        <f>E21</f>
        <v>Dondesign s.r.o.</v>
      </c>
      <c r="K77" s="60"/>
      <c r="L77" s="58"/>
    </row>
    <row r="78" spans="2:20" s="1" customFormat="1" ht="14.45" customHeight="1">
      <c r="B78" s="38"/>
      <c r="C78" s="62" t="s">
        <v>32</v>
      </c>
      <c r="D78" s="60"/>
      <c r="E78" s="60"/>
      <c r="F78" s="160" t="str">
        <f>IF(E18="","",E18)</f>
        <v/>
      </c>
      <c r="G78" s="60"/>
      <c r="H78" s="60"/>
      <c r="I78" s="159"/>
      <c r="J78" s="60"/>
      <c r="K78" s="60"/>
      <c r="L78" s="58"/>
    </row>
    <row r="79" spans="2:20" s="1" customFormat="1" ht="10.35" customHeight="1">
      <c r="B79" s="38"/>
      <c r="C79" s="60"/>
      <c r="D79" s="60"/>
      <c r="E79" s="60"/>
      <c r="F79" s="60"/>
      <c r="G79" s="60"/>
      <c r="H79" s="60"/>
      <c r="I79" s="159"/>
      <c r="J79" s="60"/>
      <c r="K79" s="60"/>
      <c r="L79" s="58"/>
    </row>
    <row r="80" spans="2:20" s="9" customFormat="1" ht="29.25" customHeight="1">
      <c r="B80" s="162"/>
      <c r="C80" s="163" t="s">
        <v>110</v>
      </c>
      <c r="D80" s="164" t="s">
        <v>58</v>
      </c>
      <c r="E80" s="164" t="s">
        <v>54</v>
      </c>
      <c r="F80" s="164" t="s">
        <v>111</v>
      </c>
      <c r="G80" s="164" t="s">
        <v>112</v>
      </c>
      <c r="H80" s="164" t="s">
        <v>113</v>
      </c>
      <c r="I80" s="165" t="s">
        <v>114</v>
      </c>
      <c r="J80" s="164" t="s">
        <v>100</v>
      </c>
      <c r="K80" s="166" t="s">
        <v>115</v>
      </c>
      <c r="L80" s="167"/>
      <c r="M80" s="78" t="s">
        <v>116</v>
      </c>
      <c r="N80" s="79" t="s">
        <v>43</v>
      </c>
      <c r="O80" s="79" t="s">
        <v>117</v>
      </c>
      <c r="P80" s="79" t="s">
        <v>118</v>
      </c>
      <c r="Q80" s="79" t="s">
        <v>119</v>
      </c>
      <c r="R80" s="79" t="s">
        <v>120</v>
      </c>
      <c r="S80" s="79" t="s">
        <v>121</v>
      </c>
      <c r="T80" s="80" t="s">
        <v>122</v>
      </c>
    </row>
    <row r="81" spans="2:65" s="1" customFormat="1" ht="29.25" customHeight="1">
      <c r="B81" s="38"/>
      <c r="C81" s="84" t="s">
        <v>101</v>
      </c>
      <c r="D81" s="60"/>
      <c r="E81" s="60"/>
      <c r="F81" s="60"/>
      <c r="G81" s="60"/>
      <c r="H81" s="60"/>
      <c r="I81" s="159"/>
      <c r="J81" s="168">
        <f>BK81</f>
        <v>0</v>
      </c>
      <c r="K81" s="60"/>
      <c r="L81" s="58"/>
      <c r="M81" s="81"/>
      <c r="N81" s="82"/>
      <c r="O81" s="82"/>
      <c r="P81" s="169">
        <f>P82</f>
        <v>0</v>
      </c>
      <c r="Q81" s="82"/>
      <c r="R81" s="169">
        <f>R82</f>
        <v>0</v>
      </c>
      <c r="S81" s="82"/>
      <c r="T81" s="170">
        <f>T82</f>
        <v>0</v>
      </c>
      <c r="AT81" s="21" t="s">
        <v>72</v>
      </c>
      <c r="AU81" s="21" t="s">
        <v>102</v>
      </c>
      <c r="BK81" s="171">
        <f>BK82</f>
        <v>0</v>
      </c>
    </row>
    <row r="82" spans="2:65" s="10" customFormat="1" ht="37.35" customHeight="1">
      <c r="B82" s="172"/>
      <c r="C82" s="173"/>
      <c r="D82" s="174" t="s">
        <v>72</v>
      </c>
      <c r="E82" s="175" t="s">
        <v>85</v>
      </c>
      <c r="F82" s="175" t="s">
        <v>355</v>
      </c>
      <c r="G82" s="173"/>
      <c r="H82" s="173"/>
      <c r="I82" s="176"/>
      <c r="J82" s="177">
        <f>BK82</f>
        <v>0</v>
      </c>
      <c r="K82" s="173"/>
      <c r="L82" s="178"/>
      <c r="M82" s="179"/>
      <c r="N82" s="180"/>
      <c r="O82" s="180"/>
      <c r="P82" s="181">
        <f>P83+P85+P87+P89</f>
        <v>0</v>
      </c>
      <c r="Q82" s="180"/>
      <c r="R82" s="181">
        <f>R83+R85+R87+R89</f>
        <v>0</v>
      </c>
      <c r="S82" s="180"/>
      <c r="T82" s="182">
        <f>T83+T85+T87+T89</f>
        <v>0</v>
      </c>
      <c r="AR82" s="183" t="s">
        <v>153</v>
      </c>
      <c r="AT82" s="184" t="s">
        <v>72</v>
      </c>
      <c r="AU82" s="184" t="s">
        <v>73</v>
      </c>
      <c r="AY82" s="183" t="s">
        <v>125</v>
      </c>
      <c r="BK82" s="185">
        <f>BK83+BK85+BK87+BK89</f>
        <v>0</v>
      </c>
    </row>
    <row r="83" spans="2:65" s="10" customFormat="1" ht="19.899999999999999" customHeight="1">
      <c r="B83" s="172"/>
      <c r="C83" s="173"/>
      <c r="D83" s="186" t="s">
        <v>72</v>
      </c>
      <c r="E83" s="187" t="s">
        <v>356</v>
      </c>
      <c r="F83" s="187" t="s">
        <v>357</v>
      </c>
      <c r="G83" s="173"/>
      <c r="H83" s="173"/>
      <c r="I83" s="176"/>
      <c r="J83" s="188">
        <f>BK83</f>
        <v>0</v>
      </c>
      <c r="K83" s="173"/>
      <c r="L83" s="178"/>
      <c r="M83" s="179"/>
      <c r="N83" s="180"/>
      <c r="O83" s="180"/>
      <c r="P83" s="181">
        <f>P84</f>
        <v>0</v>
      </c>
      <c r="Q83" s="180"/>
      <c r="R83" s="181">
        <f>R84</f>
        <v>0</v>
      </c>
      <c r="S83" s="180"/>
      <c r="T83" s="182">
        <f>T84</f>
        <v>0</v>
      </c>
      <c r="AR83" s="183" t="s">
        <v>153</v>
      </c>
      <c r="AT83" s="184" t="s">
        <v>72</v>
      </c>
      <c r="AU83" s="184" t="s">
        <v>78</v>
      </c>
      <c r="AY83" s="183" t="s">
        <v>125</v>
      </c>
      <c r="BK83" s="185">
        <f>BK84</f>
        <v>0</v>
      </c>
    </row>
    <row r="84" spans="2:65" s="1" customFormat="1" ht="31.5" customHeight="1">
      <c r="B84" s="38"/>
      <c r="C84" s="189" t="s">
        <v>173</v>
      </c>
      <c r="D84" s="189" t="s">
        <v>128</v>
      </c>
      <c r="E84" s="190" t="s">
        <v>358</v>
      </c>
      <c r="F84" s="191" t="s">
        <v>359</v>
      </c>
      <c r="G84" s="192" t="s">
        <v>360</v>
      </c>
      <c r="H84" s="193">
        <v>1</v>
      </c>
      <c r="I84" s="194"/>
      <c r="J84" s="195">
        <f>ROUND(I84*H84,2)</f>
        <v>0</v>
      </c>
      <c r="K84" s="191" t="s">
        <v>132</v>
      </c>
      <c r="L84" s="58"/>
      <c r="M84" s="196" t="s">
        <v>21</v>
      </c>
      <c r="N84" s="197" t="s">
        <v>44</v>
      </c>
      <c r="O84" s="39"/>
      <c r="P84" s="198">
        <f>O84*H84</f>
        <v>0</v>
      </c>
      <c r="Q84" s="198">
        <v>0</v>
      </c>
      <c r="R84" s="198">
        <f>Q84*H84</f>
        <v>0</v>
      </c>
      <c r="S84" s="198">
        <v>0</v>
      </c>
      <c r="T84" s="199">
        <f>S84*H84</f>
        <v>0</v>
      </c>
      <c r="AR84" s="21" t="s">
        <v>361</v>
      </c>
      <c r="AT84" s="21" t="s">
        <v>128</v>
      </c>
      <c r="AU84" s="21" t="s">
        <v>83</v>
      </c>
      <c r="AY84" s="21" t="s">
        <v>125</v>
      </c>
      <c r="BE84" s="200">
        <f>IF(N84="základní",J84,0)</f>
        <v>0</v>
      </c>
      <c r="BF84" s="200">
        <f>IF(N84="snížená",J84,0)</f>
        <v>0</v>
      </c>
      <c r="BG84" s="200">
        <f>IF(N84="zákl. přenesená",J84,0)</f>
        <v>0</v>
      </c>
      <c r="BH84" s="200">
        <f>IF(N84="sníž. přenesená",J84,0)</f>
        <v>0</v>
      </c>
      <c r="BI84" s="200">
        <f>IF(N84="nulová",J84,0)</f>
        <v>0</v>
      </c>
      <c r="BJ84" s="21" t="s">
        <v>78</v>
      </c>
      <c r="BK84" s="200">
        <f>ROUND(I84*H84,2)</f>
        <v>0</v>
      </c>
      <c r="BL84" s="21" t="s">
        <v>361</v>
      </c>
      <c r="BM84" s="21" t="s">
        <v>362</v>
      </c>
    </row>
    <row r="85" spans="2:65" s="10" customFormat="1" ht="29.85" customHeight="1">
      <c r="B85" s="172"/>
      <c r="C85" s="173"/>
      <c r="D85" s="186" t="s">
        <v>72</v>
      </c>
      <c r="E85" s="187" t="s">
        <v>363</v>
      </c>
      <c r="F85" s="187" t="s">
        <v>364</v>
      </c>
      <c r="G85" s="173"/>
      <c r="H85" s="173"/>
      <c r="I85" s="176"/>
      <c r="J85" s="188">
        <f>BK85</f>
        <v>0</v>
      </c>
      <c r="K85" s="173"/>
      <c r="L85" s="178"/>
      <c r="M85" s="179"/>
      <c r="N85" s="180"/>
      <c r="O85" s="180"/>
      <c r="P85" s="181">
        <f>P86</f>
        <v>0</v>
      </c>
      <c r="Q85" s="180"/>
      <c r="R85" s="181">
        <f>R86</f>
        <v>0</v>
      </c>
      <c r="S85" s="180"/>
      <c r="T85" s="182">
        <f>T86</f>
        <v>0</v>
      </c>
      <c r="AR85" s="183" t="s">
        <v>153</v>
      </c>
      <c r="AT85" s="184" t="s">
        <v>72</v>
      </c>
      <c r="AU85" s="184" t="s">
        <v>78</v>
      </c>
      <c r="AY85" s="183" t="s">
        <v>125</v>
      </c>
      <c r="BK85" s="185">
        <f>BK86</f>
        <v>0</v>
      </c>
    </row>
    <row r="86" spans="2:65" s="1" customFormat="1" ht="22.5" customHeight="1">
      <c r="B86" s="38"/>
      <c r="C86" s="189" t="s">
        <v>78</v>
      </c>
      <c r="D86" s="189" t="s">
        <v>128</v>
      </c>
      <c r="E86" s="190" t="s">
        <v>365</v>
      </c>
      <c r="F86" s="191" t="s">
        <v>366</v>
      </c>
      <c r="G86" s="192" t="s">
        <v>360</v>
      </c>
      <c r="H86" s="193">
        <v>1</v>
      </c>
      <c r="I86" s="194"/>
      <c r="J86" s="195">
        <f>ROUND(I86*H86,2)</f>
        <v>0</v>
      </c>
      <c r="K86" s="191" t="s">
        <v>132</v>
      </c>
      <c r="L86" s="58"/>
      <c r="M86" s="196" t="s">
        <v>21</v>
      </c>
      <c r="N86" s="197" t="s">
        <v>44</v>
      </c>
      <c r="O86" s="39"/>
      <c r="P86" s="198">
        <f>O86*H86</f>
        <v>0</v>
      </c>
      <c r="Q86" s="198">
        <v>0</v>
      </c>
      <c r="R86" s="198">
        <f>Q86*H86</f>
        <v>0</v>
      </c>
      <c r="S86" s="198">
        <v>0</v>
      </c>
      <c r="T86" s="199">
        <f>S86*H86</f>
        <v>0</v>
      </c>
      <c r="AR86" s="21" t="s">
        <v>361</v>
      </c>
      <c r="AT86" s="21" t="s">
        <v>128</v>
      </c>
      <c r="AU86" s="21" t="s">
        <v>83</v>
      </c>
      <c r="AY86" s="21" t="s">
        <v>125</v>
      </c>
      <c r="BE86" s="200">
        <f>IF(N86="základní",J86,0)</f>
        <v>0</v>
      </c>
      <c r="BF86" s="200">
        <f>IF(N86="snížená",J86,0)</f>
        <v>0</v>
      </c>
      <c r="BG86" s="200">
        <f>IF(N86="zákl. přenesená",J86,0)</f>
        <v>0</v>
      </c>
      <c r="BH86" s="200">
        <f>IF(N86="sníž. přenesená",J86,0)</f>
        <v>0</v>
      </c>
      <c r="BI86" s="200">
        <f>IF(N86="nulová",J86,0)</f>
        <v>0</v>
      </c>
      <c r="BJ86" s="21" t="s">
        <v>78</v>
      </c>
      <c r="BK86" s="200">
        <f>ROUND(I86*H86,2)</f>
        <v>0</v>
      </c>
      <c r="BL86" s="21" t="s">
        <v>361</v>
      </c>
      <c r="BM86" s="21" t="s">
        <v>367</v>
      </c>
    </row>
    <row r="87" spans="2:65" s="10" customFormat="1" ht="29.85" customHeight="1">
      <c r="B87" s="172"/>
      <c r="C87" s="173"/>
      <c r="D87" s="186" t="s">
        <v>72</v>
      </c>
      <c r="E87" s="187" t="s">
        <v>368</v>
      </c>
      <c r="F87" s="187" t="s">
        <v>369</v>
      </c>
      <c r="G87" s="173"/>
      <c r="H87" s="173"/>
      <c r="I87" s="176"/>
      <c r="J87" s="188">
        <f>BK87</f>
        <v>0</v>
      </c>
      <c r="K87" s="173"/>
      <c r="L87" s="178"/>
      <c r="M87" s="179"/>
      <c r="N87" s="180"/>
      <c r="O87" s="180"/>
      <c r="P87" s="181">
        <f>P88</f>
        <v>0</v>
      </c>
      <c r="Q87" s="180"/>
      <c r="R87" s="181">
        <f>R88</f>
        <v>0</v>
      </c>
      <c r="S87" s="180"/>
      <c r="T87" s="182">
        <f>T88</f>
        <v>0</v>
      </c>
      <c r="AR87" s="183" t="s">
        <v>153</v>
      </c>
      <c r="AT87" s="184" t="s">
        <v>72</v>
      </c>
      <c r="AU87" s="184" t="s">
        <v>78</v>
      </c>
      <c r="AY87" s="183" t="s">
        <v>125</v>
      </c>
      <c r="BK87" s="185">
        <f>BK88</f>
        <v>0</v>
      </c>
    </row>
    <row r="88" spans="2:65" s="1" customFormat="1" ht="31.5" customHeight="1">
      <c r="B88" s="38"/>
      <c r="C88" s="189" t="s">
        <v>157</v>
      </c>
      <c r="D88" s="189" t="s">
        <v>128</v>
      </c>
      <c r="E88" s="190" t="s">
        <v>370</v>
      </c>
      <c r="F88" s="191" t="s">
        <v>371</v>
      </c>
      <c r="G88" s="192" t="s">
        <v>360</v>
      </c>
      <c r="H88" s="193">
        <v>1</v>
      </c>
      <c r="I88" s="194"/>
      <c r="J88" s="195">
        <f>ROUND(I88*H88,2)</f>
        <v>0</v>
      </c>
      <c r="K88" s="191" t="s">
        <v>132</v>
      </c>
      <c r="L88" s="58"/>
      <c r="M88" s="196" t="s">
        <v>21</v>
      </c>
      <c r="N88" s="197" t="s">
        <v>44</v>
      </c>
      <c r="O88" s="39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AR88" s="21" t="s">
        <v>361</v>
      </c>
      <c r="AT88" s="21" t="s">
        <v>128</v>
      </c>
      <c r="AU88" s="21" t="s">
        <v>83</v>
      </c>
      <c r="AY88" s="21" t="s">
        <v>125</v>
      </c>
      <c r="BE88" s="200">
        <f>IF(N88="základní",J88,0)</f>
        <v>0</v>
      </c>
      <c r="BF88" s="200">
        <f>IF(N88="snížená",J88,0)</f>
        <v>0</v>
      </c>
      <c r="BG88" s="200">
        <f>IF(N88="zákl. přenesená",J88,0)</f>
        <v>0</v>
      </c>
      <c r="BH88" s="200">
        <f>IF(N88="sníž. přenesená",J88,0)</f>
        <v>0</v>
      </c>
      <c r="BI88" s="200">
        <f>IF(N88="nulová",J88,0)</f>
        <v>0</v>
      </c>
      <c r="BJ88" s="21" t="s">
        <v>78</v>
      </c>
      <c r="BK88" s="200">
        <f>ROUND(I88*H88,2)</f>
        <v>0</v>
      </c>
      <c r="BL88" s="21" t="s">
        <v>361</v>
      </c>
      <c r="BM88" s="21" t="s">
        <v>372</v>
      </c>
    </row>
    <row r="89" spans="2:65" s="10" customFormat="1" ht="29.85" customHeight="1">
      <c r="B89" s="172"/>
      <c r="C89" s="173"/>
      <c r="D89" s="186" t="s">
        <v>72</v>
      </c>
      <c r="E89" s="187" t="s">
        <v>373</v>
      </c>
      <c r="F89" s="187" t="s">
        <v>374</v>
      </c>
      <c r="G89" s="173"/>
      <c r="H89" s="173"/>
      <c r="I89" s="176"/>
      <c r="J89" s="188">
        <f>BK89</f>
        <v>0</v>
      </c>
      <c r="K89" s="173"/>
      <c r="L89" s="178"/>
      <c r="M89" s="179"/>
      <c r="N89" s="180"/>
      <c r="O89" s="180"/>
      <c r="P89" s="181">
        <f>P90</f>
        <v>0</v>
      </c>
      <c r="Q89" s="180"/>
      <c r="R89" s="181">
        <f>R90</f>
        <v>0</v>
      </c>
      <c r="S89" s="180"/>
      <c r="T89" s="182">
        <f>T90</f>
        <v>0</v>
      </c>
      <c r="AR89" s="183" t="s">
        <v>153</v>
      </c>
      <c r="AT89" s="184" t="s">
        <v>72</v>
      </c>
      <c r="AU89" s="184" t="s">
        <v>78</v>
      </c>
      <c r="AY89" s="183" t="s">
        <v>125</v>
      </c>
      <c r="BK89" s="185">
        <f>BK90</f>
        <v>0</v>
      </c>
    </row>
    <row r="90" spans="2:65" s="1" customFormat="1" ht="22.5" customHeight="1">
      <c r="B90" s="38"/>
      <c r="C90" s="189" t="s">
        <v>83</v>
      </c>
      <c r="D90" s="189" t="s">
        <v>128</v>
      </c>
      <c r="E90" s="190" t="s">
        <v>375</v>
      </c>
      <c r="F90" s="191" t="s">
        <v>376</v>
      </c>
      <c r="G90" s="192" t="s">
        <v>360</v>
      </c>
      <c r="H90" s="193">
        <v>1</v>
      </c>
      <c r="I90" s="194"/>
      <c r="J90" s="195">
        <f>ROUND(I90*H90,2)</f>
        <v>0</v>
      </c>
      <c r="K90" s="191" t="s">
        <v>132</v>
      </c>
      <c r="L90" s="58"/>
      <c r="M90" s="196" t="s">
        <v>21</v>
      </c>
      <c r="N90" s="230" t="s">
        <v>44</v>
      </c>
      <c r="O90" s="231"/>
      <c r="P90" s="232">
        <f>O90*H90</f>
        <v>0</v>
      </c>
      <c r="Q90" s="232">
        <v>0</v>
      </c>
      <c r="R90" s="232">
        <f>Q90*H90</f>
        <v>0</v>
      </c>
      <c r="S90" s="232">
        <v>0</v>
      </c>
      <c r="T90" s="233">
        <f>S90*H90</f>
        <v>0</v>
      </c>
      <c r="AR90" s="21" t="s">
        <v>361</v>
      </c>
      <c r="AT90" s="21" t="s">
        <v>128</v>
      </c>
      <c r="AU90" s="21" t="s">
        <v>83</v>
      </c>
      <c r="AY90" s="21" t="s">
        <v>125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21" t="s">
        <v>78</v>
      </c>
      <c r="BK90" s="200">
        <f>ROUND(I90*H90,2)</f>
        <v>0</v>
      </c>
      <c r="BL90" s="21" t="s">
        <v>361</v>
      </c>
      <c r="BM90" s="21" t="s">
        <v>377</v>
      </c>
    </row>
    <row r="91" spans="2:65" s="1" customFormat="1" ht="6.95" customHeight="1">
      <c r="B91" s="53"/>
      <c r="C91" s="54"/>
      <c r="D91" s="54"/>
      <c r="E91" s="54"/>
      <c r="F91" s="54"/>
      <c r="G91" s="54"/>
      <c r="H91" s="54"/>
      <c r="I91" s="135"/>
      <c r="J91" s="54"/>
      <c r="K91" s="54"/>
      <c r="L91" s="58"/>
    </row>
  </sheetData>
  <sheetProtection password="CC35" sheet="1" objects="1" scenarios="1" formatCells="0" formatColumns="0" formatRows="0" sort="0" autoFilter="0"/>
  <autoFilter ref="C80:K90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4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8"/>
      <c r="C1" s="108"/>
      <c r="D1" s="109" t="s">
        <v>1</v>
      </c>
      <c r="E1" s="108"/>
      <c r="F1" s="110" t="s">
        <v>92</v>
      </c>
      <c r="G1" s="356" t="s">
        <v>93</v>
      </c>
      <c r="H1" s="356"/>
      <c r="I1" s="111"/>
      <c r="J1" s="110" t="s">
        <v>94</v>
      </c>
      <c r="K1" s="109" t="s">
        <v>95</v>
      </c>
      <c r="L1" s="110" t="s">
        <v>96</v>
      </c>
      <c r="M1" s="110"/>
      <c r="N1" s="110"/>
      <c r="O1" s="110"/>
      <c r="P1" s="110"/>
      <c r="Q1" s="110"/>
      <c r="R1" s="110"/>
      <c r="S1" s="110"/>
      <c r="T1" s="110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1" t="s">
        <v>89</v>
      </c>
    </row>
    <row r="3" spans="1:70" ht="6.95" customHeight="1">
      <c r="B3" s="22"/>
      <c r="C3" s="23"/>
      <c r="D3" s="23"/>
      <c r="E3" s="23"/>
      <c r="F3" s="23"/>
      <c r="G3" s="23"/>
      <c r="H3" s="23"/>
      <c r="I3" s="112"/>
      <c r="J3" s="23"/>
      <c r="K3" s="24"/>
      <c r="AT3" s="21" t="s">
        <v>83</v>
      </c>
    </row>
    <row r="4" spans="1:70" ht="36.950000000000003" customHeight="1">
      <c r="B4" s="25"/>
      <c r="C4" s="26"/>
      <c r="D4" s="27" t="s">
        <v>97</v>
      </c>
      <c r="E4" s="26"/>
      <c r="F4" s="26"/>
      <c r="G4" s="26"/>
      <c r="H4" s="26"/>
      <c r="I4" s="113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3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3"/>
      <c r="J6" s="26"/>
      <c r="K6" s="28"/>
    </row>
    <row r="7" spans="1:70" ht="22.5" customHeight="1">
      <c r="B7" s="25"/>
      <c r="C7" s="26"/>
      <c r="D7" s="26"/>
      <c r="E7" s="357" t="str">
        <f>'Rekapitulace stavby'!K6</f>
        <v>Kontejnerové stání, Bezručova</v>
      </c>
      <c r="F7" s="358"/>
      <c r="G7" s="358"/>
      <c r="H7" s="358"/>
      <c r="I7" s="113"/>
      <c r="J7" s="26"/>
      <c r="K7" s="28"/>
    </row>
    <row r="8" spans="1:70" s="1" customFormat="1">
      <c r="B8" s="38"/>
      <c r="C8" s="39"/>
      <c r="D8" s="34" t="s">
        <v>227</v>
      </c>
      <c r="E8" s="39"/>
      <c r="F8" s="39"/>
      <c r="G8" s="39"/>
      <c r="H8" s="39"/>
      <c r="I8" s="114"/>
      <c r="J8" s="39"/>
      <c r="K8" s="42"/>
    </row>
    <row r="9" spans="1:70" s="1" customFormat="1" ht="36.950000000000003" customHeight="1">
      <c r="B9" s="38"/>
      <c r="C9" s="39"/>
      <c r="D9" s="39"/>
      <c r="E9" s="353" t="s">
        <v>378</v>
      </c>
      <c r="F9" s="354"/>
      <c r="G9" s="354"/>
      <c r="H9" s="354"/>
      <c r="I9" s="114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4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5" t="s">
        <v>22</v>
      </c>
      <c r="J11" s="32" t="s">
        <v>21</v>
      </c>
      <c r="K11" s="42"/>
    </row>
    <row r="12" spans="1:70" s="1" customFormat="1" ht="14.45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5" t="s">
        <v>25</v>
      </c>
      <c r="J12" s="116" t="str">
        <f>'Rekapitulace stavby'!AN8</f>
        <v>3.5.2017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4"/>
      <c r="J13" s="39"/>
      <c r="K13" s="42"/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15" t="s">
        <v>28</v>
      </c>
      <c r="J14" s="32" t="s">
        <v>21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5" t="s">
        <v>31</v>
      </c>
      <c r="J15" s="32" t="s">
        <v>21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4"/>
      <c r="J16" s="39"/>
      <c r="K16" s="42"/>
    </row>
    <row r="17" spans="2:11" s="1" customFormat="1" ht="14.45" customHeight="1">
      <c r="B17" s="38"/>
      <c r="C17" s="39"/>
      <c r="D17" s="34" t="s">
        <v>32</v>
      </c>
      <c r="E17" s="39"/>
      <c r="F17" s="39"/>
      <c r="G17" s="39"/>
      <c r="H17" s="39"/>
      <c r="I17" s="115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5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4"/>
      <c r="J19" s="39"/>
      <c r="K19" s="42"/>
    </row>
    <row r="20" spans="2:11" s="1" customFormat="1" ht="14.45" customHeight="1">
      <c r="B20" s="38"/>
      <c r="C20" s="39"/>
      <c r="D20" s="34" t="s">
        <v>34</v>
      </c>
      <c r="E20" s="39"/>
      <c r="F20" s="39"/>
      <c r="G20" s="39"/>
      <c r="H20" s="39"/>
      <c r="I20" s="115" t="s">
        <v>28</v>
      </c>
      <c r="J20" s="32" t="s">
        <v>21</v>
      </c>
      <c r="K20" s="42"/>
    </row>
    <row r="21" spans="2:11" s="1" customFormat="1" ht="18" customHeight="1">
      <c r="B21" s="38"/>
      <c r="C21" s="39"/>
      <c r="D21" s="39"/>
      <c r="E21" s="32" t="s">
        <v>36</v>
      </c>
      <c r="F21" s="39"/>
      <c r="G21" s="39"/>
      <c r="H21" s="39"/>
      <c r="I21" s="115" t="s">
        <v>31</v>
      </c>
      <c r="J21" s="32" t="s">
        <v>21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4"/>
      <c r="J22" s="39"/>
      <c r="K22" s="42"/>
    </row>
    <row r="23" spans="2:11" s="1" customFormat="1" ht="14.45" customHeight="1">
      <c r="B23" s="38"/>
      <c r="C23" s="39"/>
      <c r="D23" s="34" t="s">
        <v>38</v>
      </c>
      <c r="E23" s="39"/>
      <c r="F23" s="39"/>
      <c r="G23" s="39"/>
      <c r="H23" s="39"/>
      <c r="I23" s="114"/>
      <c r="J23" s="39"/>
      <c r="K23" s="42"/>
    </row>
    <row r="24" spans="2:11" s="6" customFormat="1" ht="22.5" customHeight="1">
      <c r="B24" s="117"/>
      <c r="C24" s="118"/>
      <c r="D24" s="118"/>
      <c r="E24" s="322" t="s">
        <v>21</v>
      </c>
      <c r="F24" s="322"/>
      <c r="G24" s="322"/>
      <c r="H24" s="322"/>
      <c r="I24" s="119"/>
      <c r="J24" s="118"/>
      <c r="K24" s="120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4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1"/>
      <c r="J26" s="82"/>
      <c r="K26" s="122"/>
    </row>
    <row r="27" spans="2:11" s="1" customFormat="1" ht="25.35" customHeight="1">
      <c r="B27" s="38"/>
      <c r="C27" s="39"/>
      <c r="D27" s="123" t="s">
        <v>39</v>
      </c>
      <c r="E27" s="39"/>
      <c r="F27" s="39"/>
      <c r="G27" s="39"/>
      <c r="H27" s="39"/>
      <c r="I27" s="114"/>
      <c r="J27" s="124">
        <f>ROUND(J85,2)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1"/>
      <c r="J28" s="82"/>
      <c r="K28" s="122"/>
    </row>
    <row r="29" spans="2:11" s="1" customFormat="1" ht="14.45" customHeight="1">
      <c r="B29" s="38"/>
      <c r="C29" s="39"/>
      <c r="D29" s="39"/>
      <c r="E29" s="39"/>
      <c r="F29" s="43" t="s">
        <v>41</v>
      </c>
      <c r="G29" s="39"/>
      <c r="H29" s="39"/>
      <c r="I29" s="125" t="s">
        <v>40</v>
      </c>
      <c r="J29" s="43" t="s">
        <v>42</v>
      </c>
      <c r="K29" s="42"/>
    </row>
    <row r="30" spans="2:11" s="1" customFormat="1" ht="14.45" customHeight="1">
      <c r="B30" s="38"/>
      <c r="C30" s="39"/>
      <c r="D30" s="46" t="s">
        <v>43</v>
      </c>
      <c r="E30" s="46" t="s">
        <v>44</v>
      </c>
      <c r="F30" s="126">
        <f>ROUND(SUM(BE85:BE143), 2)</f>
        <v>0</v>
      </c>
      <c r="G30" s="39"/>
      <c r="H30" s="39"/>
      <c r="I30" s="127">
        <v>0.21</v>
      </c>
      <c r="J30" s="126">
        <f>ROUND(ROUND((SUM(BE85:BE143)),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45</v>
      </c>
      <c r="F31" s="126">
        <f>ROUND(SUM(BF85:BF143), 2)</f>
        <v>0</v>
      </c>
      <c r="G31" s="39"/>
      <c r="H31" s="39"/>
      <c r="I31" s="127">
        <v>0.15</v>
      </c>
      <c r="J31" s="126">
        <f>ROUND(ROUND((SUM(BF85:BF143)),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46</v>
      </c>
      <c r="F32" s="126">
        <f>ROUND(SUM(BG85:BG143), 2)</f>
        <v>0</v>
      </c>
      <c r="G32" s="39"/>
      <c r="H32" s="39"/>
      <c r="I32" s="127">
        <v>0.21</v>
      </c>
      <c r="J32" s="126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47</v>
      </c>
      <c r="F33" s="126">
        <f>ROUND(SUM(BH85:BH143), 2)</f>
        <v>0</v>
      </c>
      <c r="G33" s="39"/>
      <c r="H33" s="39"/>
      <c r="I33" s="127">
        <v>0.15</v>
      </c>
      <c r="J33" s="126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48</v>
      </c>
      <c r="F34" s="126">
        <f>ROUND(SUM(BI85:BI143), 2)</f>
        <v>0</v>
      </c>
      <c r="G34" s="39"/>
      <c r="H34" s="39"/>
      <c r="I34" s="127">
        <v>0</v>
      </c>
      <c r="J34" s="126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4"/>
      <c r="J35" s="39"/>
      <c r="K35" s="42"/>
    </row>
    <row r="36" spans="2:11" s="1" customFormat="1" ht="25.35" customHeight="1">
      <c r="B36" s="38"/>
      <c r="C36" s="128"/>
      <c r="D36" s="129" t="s">
        <v>49</v>
      </c>
      <c r="E36" s="76"/>
      <c r="F36" s="76"/>
      <c r="G36" s="130" t="s">
        <v>50</v>
      </c>
      <c r="H36" s="131" t="s">
        <v>51</v>
      </c>
      <c r="I36" s="132"/>
      <c r="J36" s="133">
        <f>SUM(J27:J34)</f>
        <v>0</v>
      </c>
      <c r="K36" s="134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5"/>
      <c r="J37" s="54"/>
      <c r="K37" s="55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8"/>
      <c r="C42" s="27" t="s">
        <v>98</v>
      </c>
      <c r="D42" s="39"/>
      <c r="E42" s="39"/>
      <c r="F42" s="39"/>
      <c r="G42" s="39"/>
      <c r="H42" s="39"/>
      <c r="I42" s="114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4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4"/>
      <c r="J44" s="39"/>
      <c r="K44" s="42"/>
    </row>
    <row r="45" spans="2:11" s="1" customFormat="1" ht="22.5" customHeight="1">
      <c r="B45" s="38"/>
      <c r="C45" s="39"/>
      <c r="D45" s="39"/>
      <c r="E45" s="357" t="str">
        <f>E7</f>
        <v>Kontejnerové stání, Bezručova</v>
      </c>
      <c r="F45" s="358"/>
      <c r="G45" s="358"/>
      <c r="H45" s="358"/>
      <c r="I45" s="114"/>
      <c r="J45" s="39"/>
      <c r="K45" s="42"/>
    </row>
    <row r="46" spans="2:11" s="1" customFormat="1" ht="14.45" customHeight="1">
      <c r="B46" s="38"/>
      <c r="C46" s="34" t="s">
        <v>227</v>
      </c>
      <c r="D46" s="39"/>
      <c r="E46" s="39"/>
      <c r="F46" s="39"/>
      <c r="G46" s="39"/>
      <c r="H46" s="39"/>
      <c r="I46" s="114"/>
      <c r="J46" s="39"/>
      <c r="K46" s="42"/>
    </row>
    <row r="47" spans="2:11" s="1" customFormat="1" ht="23.25" customHeight="1">
      <c r="B47" s="38"/>
      <c r="C47" s="39"/>
      <c r="D47" s="39"/>
      <c r="E47" s="353" t="str">
        <f>E9</f>
        <v>C - Dveřní panel celkem 1ks</v>
      </c>
      <c r="F47" s="354"/>
      <c r="G47" s="354"/>
      <c r="H47" s="354"/>
      <c r="I47" s="114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4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Kolín</v>
      </c>
      <c r="G49" s="39"/>
      <c r="H49" s="39"/>
      <c r="I49" s="115" t="s">
        <v>25</v>
      </c>
      <c r="J49" s="116" t="str">
        <f>IF(J12="","",J12)</f>
        <v>3.5.2017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4"/>
      <c r="J50" s="39"/>
      <c r="K50" s="42"/>
    </row>
    <row r="51" spans="2:47" s="1" customFormat="1">
      <c r="B51" s="38"/>
      <c r="C51" s="34" t="s">
        <v>27</v>
      </c>
      <c r="D51" s="39"/>
      <c r="E51" s="39"/>
      <c r="F51" s="32" t="str">
        <f>E15</f>
        <v>Město Kolín</v>
      </c>
      <c r="G51" s="39"/>
      <c r="H51" s="39"/>
      <c r="I51" s="115" t="s">
        <v>34</v>
      </c>
      <c r="J51" s="32" t="str">
        <f>E21</f>
        <v>Dondesign s.r.o.</v>
      </c>
      <c r="K51" s="42"/>
    </row>
    <row r="52" spans="2:47" s="1" customFormat="1" ht="14.45" customHeight="1">
      <c r="B52" s="38"/>
      <c r="C52" s="34" t="s">
        <v>32</v>
      </c>
      <c r="D52" s="39"/>
      <c r="E52" s="39"/>
      <c r="F52" s="32" t="str">
        <f>IF(E18="","",E18)</f>
        <v/>
      </c>
      <c r="G52" s="39"/>
      <c r="H52" s="39"/>
      <c r="I52" s="114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4"/>
      <c r="J53" s="39"/>
      <c r="K53" s="42"/>
    </row>
    <row r="54" spans="2:47" s="1" customFormat="1" ht="29.25" customHeight="1">
      <c r="B54" s="38"/>
      <c r="C54" s="140" t="s">
        <v>99</v>
      </c>
      <c r="D54" s="128"/>
      <c r="E54" s="128"/>
      <c r="F54" s="128"/>
      <c r="G54" s="128"/>
      <c r="H54" s="128"/>
      <c r="I54" s="141"/>
      <c r="J54" s="142" t="s">
        <v>100</v>
      </c>
      <c r="K54" s="143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4"/>
      <c r="J55" s="39"/>
      <c r="K55" s="42"/>
    </row>
    <row r="56" spans="2:47" s="1" customFormat="1" ht="29.25" customHeight="1">
      <c r="B56" s="38"/>
      <c r="C56" s="144" t="s">
        <v>101</v>
      </c>
      <c r="D56" s="39"/>
      <c r="E56" s="39"/>
      <c r="F56" s="39"/>
      <c r="G56" s="39"/>
      <c r="H56" s="39"/>
      <c r="I56" s="114"/>
      <c r="J56" s="124">
        <f>J85</f>
        <v>0</v>
      </c>
      <c r="K56" s="42"/>
      <c r="AU56" s="21" t="s">
        <v>102</v>
      </c>
    </row>
    <row r="57" spans="2:47" s="7" customFormat="1" ht="24.95" customHeight="1">
      <c r="B57" s="145"/>
      <c r="C57" s="146"/>
      <c r="D57" s="147" t="s">
        <v>103</v>
      </c>
      <c r="E57" s="148"/>
      <c r="F57" s="148"/>
      <c r="G57" s="148"/>
      <c r="H57" s="148"/>
      <c r="I57" s="149"/>
      <c r="J57" s="150">
        <f>J86</f>
        <v>0</v>
      </c>
      <c r="K57" s="151"/>
    </row>
    <row r="58" spans="2:47" s="8" customFormat="1" ht="19.899999999999999" customHeight="1">
      <c r="B58" s="152"/>
      <c r="C58" s="153"/>
      <c r="D58" s="154" t="s">
        <v>104</v>
      </c>
      <c r="E58" s="155"/>
      <c r="F58" s="155"/>
      <c r="G58" s="155"/>
      <c r="H58" s="155"/>
      <c r="I58" s="156"/>
      <c r="J58" s="157">
        <f>J87</f>
        <v>0</v>
      </c>
      <c r="K58" s="158"/>
    </row>
    <row r="59" spans="2:47" s="8" customFormat="1" ht="19.899999999999999" customHeight="1">
      <c r="B59" s="152"/>
      <c r="C59" s="153"/>
      <c r="D59" s="154" t="s">
        <v>229</v>
      </c>
      <c r="E59" s="155"/>
      <c r="F59" s="155"/>
      <c r="G59" s="155"/>
      <c r="H59" s="155"/>
      <c r="I59" s="156"/>
      <c r="J59" s="157">
        <f>J100</f>
        <v>0</v>
      </c>
      <c r="K59" s="158"/>
    </row>
    <row r="60" spans="2:47" s="8" customFormat="1" ht="19.899999999999999" customHeight="1">
      <c r="B60" s="152"/>
      <c r="C60" s="153"/>
      <c r="D60" s="154" t="s">
        <v>106</v>
      </c>
      <c r="E60" s="155"/>
      <c r="F60" s="155"/>
      <c r="G60" s="155"/>
      <c r="H60" s="155"/>
      <c r="I60" s="156"/>
      <c r="J60" s="157">
        <f>J107</f>
        <v>0</v>
      </c>
      <c r="K60" s="158"/>
    </row>
    <row r="61" spans="2:47" s="8" customFormat="1" ht="19.899999999999999" customHeight="1">
      <c r="B61" s="152"/>
      <c r="C61" s="153"/>
      <c r="D61" s="154" t="s">
        <v>108</v>
      </c>
      <c r="E61" s="155"/>
      <c r="F61" s="155"/>
      <c r="G61" s="155"/>
      <c r="H61" s="155"/>
      <c r="I61" s="156"/>
      <c r="J61" s="157">
        <f>J109</f>
        <v>0</v>
      </c>
      <c r="K61" s="158"/>
    </row>
    <row r="62" spans="2:47" s="7" customFormat="1" ht="24.95" customHeight="1">
      <c r="B62" s="145"/>
      <c r="C62" s="146"/>
      <c r="D62" s="147" t="s">
        <v>230</v>
      </c>
      <c r="E62" s="148"/>
      <c r="F62" s="148"/>
      <c r="G62" s="148"/>
      <c r="H62" s="148"/>
      <c r="I62" s="149"/>
      <c r="J62" s="150">
        <f>J111</f>
        <v>0</v>
      </c>
      <c r="K62" s="151"/>
    </row>
    <row r="63" spans="2:47" s="8" customFormat="1" ht="19.899999999999999" customHeight="1">
      <c r="B63" s="152"/>
      <c r="C63" s="153"/>
      <c r="D63" s="154" t="s">
        <v>231</v>
      </c>
      <c r="E63" s="155"/>
      <c r="F63" s="155"/>
      <c r="G63" s="155"/>
      <c r="H63" s="155"/>
      <c r="I63" s="156"/>
      <c r="J63" s="157">
        <f>J112</f>
        <v>0</v>
      </c>
      <c r="K63" s="158"/>
    </row>
    <row r="64" spans="2:47" s="8" customFormat="1" ht="19.899999999999999" customHeight="1">
      <c r="B64" s="152"/>
      <c r="C64" s="153"/>
      <c r="D64" s="154" t="s">
        <v>232</v>
      </c>
      <c r="E64" s="155"/>
      <c r="F64" s="155"/>
      <c r="G64" s="155"/>
      <c r="H64" s="155"/>
      <c r="I64" s="156"/>
      <c r="J64" s="157">
        <f>J120</f>
        <v>0</v>
      </c>
      <c r="K64" s="158"/>
    </row>
    <row r="65" spans="2:12" s="8" customFormat="1" ht="19.899999999999999" customHeight="1">
      <c r="B65" s="152"/>
      <c r="C65" s="153"/>
      <c r="D65" s="154" t="s">
        <v>233</v>
      </c>
      <c r="E65" s="155"/>
      <c r="F65" s="155"/>
      <c r="G65" s="155"/>
      <c r="H65" s="155"/>
      <c r="I65" s="156"/>
      <c r="J65" s="157">
        <f>J139</f>
        <v>0</v>
      </c>
      <c r="K65" s="158"/>
    </row>
    <row r="66" spans="2:12" s="1" customFormat="1" ht="21.75" customHeight="1">
      <c r="B66" s="38"/>
      <c r="C66" s="39"/>
      <c r="D66" s="39"/>
      <c r="E66" s="39"/>
      <c r="F66" s="39"/>
      <c r="G66" s="39"/>
      <c r="H66" s="39"/>
      <c r="I66" s="114"/>
      <c r="J66" s="39"/>
      <c r="K66" s="42"/>
    </row>
    <row r="67" spans="2:12" s="1" customFormat="1" ht="6.95" customHeight="1">
      <c r="B67" s="53"/>
      <c r="C67" s="54"/>
      <c r="D67" s="54"/>
      <c r="E67" s="54"/>
      <c r="F67" s="54"/>
      <c r="G67" s="54"/>
      <c r="H67" s="54"/>
      <c r="I67" s="135"/>
      <c r="J67" s="54"/>
      <c r="K67" s="55"/>
    </row>
    <row r="71" spans="2:12" s="1" customFormat="1" ht="6.95" customHeight="1">
      <c r="B71" s="56"/>
      <c r="C71" s="57"/>
      <c r="D71" s="57"/>
      <c r="E71" s="57"/>
      <c r="F71" s="57"/>
      <c r="G71" s="57"/>
      <c r="H71" s="57"/>
      <c r="I71" s="138"/>
      <c r="J71" s="57"/>
      <c r="K71" s="57"/>
      <c r="L71" s="58"/>
    </row>
    <row r="72" spans="2:12" s="1" customFormat="1" ht="36.950000000000003" customHeight="1">
      <c r="B72" s="38"/>
      <c r="C72" s="59" t="s">
        <v>109</v>
      </c>
      <c r="D72" s="60"/>
      <c r="E72" s="60"/>
      <c r="F72" s="60"/>
      <c r="G72" s="60"/>
      <c r="H72" s="60"/>
      <c r="I72" s="159"/>
      <c r="J72" s="60"/>
      <c r="K72" s="60"/>
      <c r="L72" s="58"/>
    </row>
    <row r="73" spans="2:12" s="1" customFormat="1" ht="6.95" customHeight="1">
      <c r="B73" s="38"/>
      <c r="C73" s="60"/>
      <c r="D73" s="60"/>
      <c r="E73" s="60"/>
      <c r="F73" s="60"/>
      <c r="G73" s="60"/>
      <c r="H73" s="60"/>
      <c r="I73" s="159"/>
      <c r="J73" s="60"/>
      <c r="K73" s="60"/>
      <c r="L73" s="58"/>
    </row>
    <row r="74" spans="2:12" s="1" customFormat="1" ht="14.45" customHeight="1">
      <c r="B74" s="38"/>
      <c r="C74" s="62" t="s">
        <v>18</v>
      </c>
      <c r="D74" s="60"/>
      <c r="E74" s="60"/>
      <c r="F74" s="60"/>
      <c r="G74" s="60"/>
      <c r="H74" s="60"/>
      <c r="I74" s="159"/>
      <c r="J74" s="60"/>
      <c r="K74" s="60"/>
      <c r="L74" s="58"/>
    </row>
    <row r="75" spans="2:12" s="1" customFormat="1" ht="22.5" customHeight="1">
      <c r="B75" s="38"/>
      <c r="C75" s="60"/>
      <c r="D75" s="60"/>
      <c r="E75" s="359" t="str">
        <f>E7</f>
        <v>Kontejnerové stání, Bezručova</v>
      </c>
      <c r="F75" s="360"/>
      <c r="G75" s="360"/>
      <c r="H75" s="360"/>
      <c r="I75" s="159"/>
      <c r="J75" s="60"/>
      <c r="K75" s="60"/>
      <c r="L75" s="58"/>
    </row>
    <row r="76" spans="2:12" s="1" customFormat="1" ht="14.45" customHeight="1">
      <c r="B76" s="38"/>
      <c r="C76" s="62" t="s">
        <v>227</v>
      </c>
      <c r="D76" s="60"/>
      <c r="E76" s="60"/>
      <c r="F76" s="60"/>
      <c r="G76" s="60"/>
      <c r="H76" s="60"/>
      <c r="I76" s="159"/>
      <c r="J76" s="60"/>
      <c r="K76" s="60"/>
      <c r="L76" s="58"/>
    </row>
    <row r="77" spans="2:12" s="1" customFormat="1" ht="23.25" customHeight="1">
      <c r="B77" s="38"/>
      <c r="C77" s="60"/>
      <c r="D77" s="60"/>
      <c r="E77" s="333" t="str">
        <f>E9</f>
        <v>C - Dveřní panel celkem 1ks</v>
      </c>
      <c r="F77" s="355"/>
      <c r="G77" s="355"/>
      <c r="H77" s="355"/>
      <c r="I77" s="159"/>
      <c r="J77" s="60"/>
      <c r="K77" s="60"/>
      <c r="L77" s="58"/>
    </row>
    <row r="78" spans="2:12" s="1" customFormat="1" ht="6.95" customHeight="1">
      <c r="B78" s="38"/>
      <c r="C78" s="60"/>
      <c r="D78" s="60"/>
      <c r="E78" s="60"/>
      <c r="F78" s="60"/>
      <c r="G78" s="60"/>
      <c r="H78" s="60"/>
      <c r="I78" s="159"/>
      <c r="J78" s="60"/>
      <c r="K78" s="60"/>
      <c r="L78" s="58"/>
    </row>
    <row r="79" spans="2:12" s="1" customFormat="1" ht="18" customHeight="1">
      <c r="B79" s="38"/>
      <c r="C79" s="62" t="s">
        <v>23</v>
      </c>
      <c r="D79" s="60"/>
      <c r="E79" s="60"/>
      <c r="F79" s="160" t="str">
        <f>F12</f>
        <v>Kolín</v>
      </c>
      <c r="G79" s="60"/>
      <c r="H79" s="60"/>
      <c r="I79" s="161" t="s">
        <v>25</v>
      </c>
      <c r="J79" s="70" t="str">
        <f>IF(J12="","",J12)</f>
        <v>3.5.2017</v>
      </c>
      <c r="K79" s="60"/>
      <c r="L79" s="58"/>
    </row>
    <row r="80" spans="2:12" s="1" customFormat="1" ht="6.95" customHeight="1">
      <c r="B80" s="38"/>
      <c r="C80" s="60"/>
      <c r="D80" s="60"/>
      <c r="E80" s="60"/>
      <c r="F80" s="60"/>
      <c r="G80" s="60"/>
      <c r="H80" s="60"/>
      <c r="I80" s="159"/>
      <c r="J80" s="60"/>
      <c r="K80" s="60"/>
      <c r="L80" s="58"/>
    </row>
    <row r="81" spans="2:65" s="1" customFormat="1">
      <c r="B81" s="38"/>
      <c r="C81" s="62" t="s">
        <v>27</v>
      </c>
      <c r="D81" s="60"/>
      <c r="E81" s="60"/>
      <c r="F81" s="160" t="str">
        <f>E15</f>
        <v>Město Kolín</v>
      </c>
      <c r="G81" s="60"/>
      <c r="H81" s="60"/>
      <c r="I81" s="161" t="s">
        <v>34</v>
      </c>
      <c r="J81" s="160" t="str">
        <f>E21</f>
        <v>Dondesign s.r.o.</v>
      </c>
      <c r="K81" s="60"/>
      <c r="L81" s="58"/>
    </row>
    <row r="82" spans="2:65" s="1" customFormat="1" ht="14.45" customHeight="1">
      <c r="B82" s="38"/>
      <c r="C82" s="62" t="s">
        <v>32</v>
      </c>
      <c r="D82" s="60"/>
      <c r="E82" s="60"/>
      <c r="F82" s="160" t="str">
        <f>IF(E18="","",E18)</f>
        <v/>
      </c>
      <c r="G82" s="60"/>
      <c r="H82" s="60"/>
      <c r="I82" s="159"/>
      <c r="J82" s="60"/>
      <c r="K82" s="60"/>
      <c r="L82" s="58"/>
    </row>
    <row r="83" spans="2:65" s="1" customFormat="1" ht="10.35" customHeight="1">
      <c r="B83" s="38"/>
      <c r="C83" s="60"/>
      <c r="D83" s="60"/>
      <c r="E83" s="60"/>
      <c r="F83" s="60"/>
      <c r="G83" s="60"/>
      <c r="H83" s="60"/>
      <c r="I83" s="159"/>
      <c r="J83" s="60"/>
      <c r="K83" s="60"/>
      <c r="L83" s="58"/>
    </row>
    <row r="84" spans="2:65" s="9" customFormat="1" ht="29.25" customHeight="1">
      <c r="B84" s="162"/>
      <c r="C84" s="163" t="s">
        <v>110</v>
      </c>
      <c r="D84" s="164" t="s">
        <v>58</v>
      </c>
      <c r="E84" s="164" t="s">
        <v>54</v>
      </c>
      <c r="F84" s="164" t="s">
        <v>111</v>
      </c>
      <c r="G84" s="164" t="s">
        <v>112</v>
      </c>
      <c r="H84" s="164" t="s">
        <v>113</v>
      </c>
      <c r="I84" s="165" t="s">
        <v>114</v>
      </c>
      <c r="J84" s="164" t="s">
        <v>100</v>
      </c>
      <c r="K84" s="166" t="s">
        <v>115</v>
      </c>
      <c r="L84" s="167"/>
      <c r="M84" s="78" t="s">
        <v>116</v>
      </c>
      <c r="N84" s="79" t="s">
        <v>43</v>
      </c>
      <c r="O84" s="79" t="s">
        <v>117</v>
      </c>
      <c r="P84" s="79" t="s">
        <v>118</v>
      </c>
      <c r="Q84" s="79" t="s">
        <v>119</v>
      </c>
      <c r="R84" s="79" t="s">
        <v>120</v>
      </c>
      <c r="S84" s="79" t="s">
        <v>121</v>
      </c>
      <c r="T84" s="80" t="s">
        <v>122</v>
      </c>
    </row>
    <row r="85" spans="2:65" s="1" customFormat="1" ht="29.25" customHeight="1">
      <c r="B85" s="38"/>
      <c r="C85" s="84" t="s">
        <v>101</v>
      </c>
      <c r="D85" s="60"/>
      <c r="E85" s="60"/>
      <c r="F85" s="60"/>
      <c r="G85" s="60"/>
      <c r="H85" s="60"/>
      <c r="I85" s="159"/>
      <c r="J85" s="168">
        <f>BK85</f>
        <v>0</v>
      </c>
      <c r="K85" s="60"/>
      <c r="L85" s="58"/>
      <c r="M85" s="81"/>
      <c r="N85" s="82"/>
      <c r="O85" s="82"/>
      <c r="P85" s="169">
        <f>P86+P111</f>
        <v>0</v>
      </c>
      <c r="Q85" s="82"/>
      <c r="R85" s="169">
        <f>R86+R111</f>
        <v>0.63706842000000008</v>
      </c>
      <c r="S85" s="82"/>
      <c r="T85" s="170">
        <f>T86+T111</f>
        <v>0</v>
      </c>
      <c r="AT85" s="21" t="s">
        <v>72</v>
      </c>
      <c r="AU85" s="21" t="s">
        <v>102</v>
      </c>
      <c r="BK85" s="171">
        <f>BK86+BK111</f>
        <v>0</v>
      </c>
    </row>
    <row r="86" spans="2:65" s="10" customFormat="1" ht="37.35" customHeight="1">
      <c r="B86" s="172"/>
      <c r="C86" s="173"/>
      <c r="D86" s="174" t="s">
        <v>72</v>
      </c>
      <c r="E86" s="175" t="s">
        <v>123</v>
      </c>
      <c r="F86" s="175" t="s">
        <v>124</v>
      </c>
      <c r="G86" s="173"/>
      <c r="H86" s="173"/>
      <c r="I86" s="176"/>
      <c r="J86" s="177">
        <f>BK86</f>
        <v>0</v>
      </c>
      <c r="K86" s="173"/>
      <c r="L86" s="178"/>
      <c r="M86" s="179"/>
      <c r="N86" s="180"/>
      <c r="O86" s="180"/>
      <c r="P86" s="181">
        <f>P87+P100+P107+P109</f>
        <v>0</v>
      </c>
      <c r="Q86" s="180"/>
      <c r="R86" s="181">
        <f>R87+R100+R107+R109</f>
        <v>0.48349436000000001</v>
      </c>
      <c r="S86" s="180"/>
      <c r="T86" s="182">
        <f>T87+T100+T107+T109</f>
        <v>0</v>
      </c>
      <c r="AR86" s="183" t="s">
        <v>78</v>
      </c>
      <c r="AT86" s="184" t="s">
        <v>72</v>
      </c>
      <c r="AU86" s="184" t="s">
        <v>73</v>
      </c>
      <c r="AY86" s="183" t="s">
        <v>125</v>
      </c>
      <c r="BK86" s="185">
        <f>BK87+BK100+BK107+BK109</f>
        <v>0</v>
      </c>
    </row>
    <row r="87" spans="2:65" s="10" customFormat="1" ht="19.899999999999999" customHeight="1">
      <c r="B87" s="172"/>
      <c r="C87" s="173"/>
      <c r="D87" s="186" t="s">
        <v>72</v>
      </c>
      <c r="E87" s="187" t="s">
        <v>78</v>
      </c>
      <c r="F87" s="187" t="s">
        <v>126</v>
      </c>
      <c r="G87" s="173"/>
      <c r="H87" s="173"/>
      <c r="I87" s="176"/>
      <c r="J87" s="188">
        <f>BK87</f>
        <v>0</v>
      </c>
      <c r="K87" s="173"/>
      <c r="L87" s="178"/>
      <c r="M87" s="179"/>
      <c r="N87" s="180"/>
      <c r="O87" s="180"/>
      <c r="P87" s="181">
        <f>SUM(P88:P99)</f>
        <v>0</v>
      </c>
      <c r="Q87" s="180"/>
      <c r="R87" s="181">
        <f>SUM(R88:R99)</f>
        <v>0</v>
      </c>
      <c r="S87" s="180"/>
      <c r="T87" s="182">
        <f>SUM(T88:T99)</f>
        <v>0</v>
      </c>
      <c r="AR87" s="183" t="s">
        <v>78</v>
      </c>
      <c r="AT87" s="184" t="s">
        <v>72</v>
      </c>
      <c r="AU87" s="184" t="s">
        <v>78</v>
      </c>
      <c r="AY87" s="183" t="s">
        <v>125</v>
      </c>
      <c r="BK87" s="185">
        <f>SUM(BK88:BK99)</f>
        <v>0</v>
      </c>
    </row>
    <row r="88" spans="2:65" s="1" customFormat="1" ht="31.5" customHeight="1">
      <c r="B88" s="38"/>
      <c r="C88" s="189" t="s">
        <v>78</v>
      </c>
      <c r="D88" s="189" t="s">
        <v>128</v>
      </c>
      <c r="E88" s="190" t="s">
        <v>234</v>
      </c>
      <c r="F88" s="191" t="s">
        <v>235</v>
      </c>
      <c r="G88" s="192" t="s">
        <v>136</v>
      </c>
      <c r="H88" s="193">
        <v>0.154</v>
      </c>
      <c r="I88" s="194"/>
      <c r="J88" s="195">
        <f>ROUND(I88*H88,2)</f>
        <v>0</v>
      </c>
      <c r="K88" s="191" t="s">
        <v>132</v>
      </c>
      <c r="L88" s="58"/>
      <c r="M88" s="196" t="s">
        <v>21</v>
      </c>
      <c r="N88" s="197" t="s">
        <v>44</v>
      </c>
      <c r="O88" s="39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AR88" s="21" t="s">
        <v>127</v>
      </c>
      <c r="AT88" s="21" t="s">
        <v>128</v>
      </c>
      <c r="AU88" s="21" t="s">
        <v>83</v>
      </c>
      <c r="AY88" s="21" t="s">
        <v>125</v>
      </c>
      <c r="BE88" s="200">
        <f>IF(N88="základní",J88,0)</f>
        <v>0</v>
      </c>
      <c r="BF88" s="200">
        <f>IF(N88="snížená",J88,0)</f>
        <v>0</v>
      </c>
      <c r="BG88" s="200">
        <f>IF(N88="zákl. přenesená",J88,0)</f>
        <v>0</v>
      </c>
      <c r="BH88" s="200">
        <f>IF(N88="sníž. přenesená",J88,0)</f>
        <v>0</v>
      </c>
      <c r="BI88" s="200">
        <f>IF(N88="nulová",J88,0)</f>
        <v>0</v>
      </c>
      <c r="BJ88" s="21" t="s">
        <v>78</v>
      </c>
      <c r="BK88" s="200">
        <f>ROUND(I88*H88,2)</f>
        <v>0</v>
      </c>
      <c r="BL88" s="21" t="s">
        <v>127</v>
      </c>
      <c r="BM88" s="21" t="s">
        <v>379</v>
      </c>
    </row>
    <row r="89" spans="2:65" s="11" customFormat="1" ht="13.5">
      <c r="B89" s="201"/>
      <c r="C89" s="202"/>
      <c r="D89" s="203" t="s">
        <v>138</v>
      </c>
      <c r="E89" s="204" t="s">
        <v>21</v>
      </c>
      <c r="F89" s="205" t="s">
        <v>380</v>
      </c>
      <c r="G89" s="202"/>
      <c r="H89" s="206">
        <v>0.154</v>
      </c>
      <c r="I89" s="207"/>
      <c r="J89" s="202"/>
      <c r="K89" s="202"/>
      <c r="L89" s="208"/>
      <c r="M89" s="209"/>
      <c r="N89" s="210"/>
      <c r="O89" s="210"/>
      <c r="P89" s="210"/>
      <c r="Q89" s="210"/>
      <c r="R89" s="210"/>
      <c r="S89" s="210"/>
      <c r="T89" s="211"/>
      <c r="AT89" s="212" t="s">
        <v>138</v>
      </c>
      <c r="AU89" s="212" t="s">
        <v>83</v>
      </c>
      <c r="AV89" s="11" t="s">
        <v>83</v>
      </c>
      <c r="AW89" s="11" t="s">
        <v>37</v>
      </c>
      <c r="AX89" s="11" t="s">
        <v>78</v>
      </c>
      <c r="AY89" s="212" t="s">
        <v>125</v>
      </c>
    </row>
    <row r="90" spans="2:65" s="1" customFormat="1" ht="44.25" customHeight="1">
      <c r="B90" s="38"/>
      <c r="C90" s="189" t="s">
        <v>83</v>
      </c>
      <c r="D90" s="189" t="s">
        <v>128</v>
      </c>
      <c r="E90" s="190" t="s">
        <v>146</v>
      </c>
      <c r="F90" s="191" t="s">
        <v>147</v>
      </c>
      <c r="G90" s="192" t="s">
        <v>136</v>
      </c>
      <c r="H90" s="193">
        <v>0.154</v>
      </c>
      <c r="I90" s="194"/>
      <c r="J90" s="195">
        <f>ROUND(I90*H90,2)</f>
        <v>0</v>
      </c>
      <c r="K90" s="191" t="s">
        <v>132</v>
      </c>
      <c r="L90" s="58"/>
      <c r="M90" s="196" t="s">
        <v>21</v>
      </c>
      <c r="N90" s="197" t="s">
        <v>44</v>
      </c>
      <c r="O90" s="39"/>
      <c r="P90" s="198">
        <f>O90*H90</f>
        <v>0</v>
      </c>
      <c r="Q90" s="198">
        <v>0</v>
      </c>
      <c r="R90" s="198">
        <f>Q90*H90</f>
        <v>0</v>
      </c>
      <c r="S90" s="198">
        <v>0</v>
      </c>
      <c r="T90" s="199">
        <f>S90*H90</f>
        <v>0</v>
      </c>
      <c r="AR90" s="21" t="s">
        <v>127</v>
      </c>
      <c r="AT90" s="21" t="s">
        <v>128</v>
      </c>
      <c r="AU90" s="21" t="s">
        <v>83</v>
      </c>
      <c r="AY90" s="21" t="s">
        <v>125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21" t="s">
        <v>78</v>
      </c>
      <c r="BK90" s="200">
        <f>ROUND(I90*H90,2)</f>
        <v>0</v>
      </c>
      <c r="BL90" s="21" t="s">
        <v>127</v>
      </c>
      <c r="BM90" s="21" t="s">
        <v>381</v>
      </c>
    </row>
    <row r="91" spans="2:65" s="11" customFormat="1" ht="13.5">
      <c r="B91" s="201"/>
      <c r="C91" s="202"/>
      <c r="D91" s="203" t="s">
        <v>138</v>
      </c>
      <c r="E91" s="204" t="s">
        <v>21</v>
      </c>
      <c r="F91" s="205" t="s">
        <v>380</v>
      </c>
      <c r="G91" s="202"/>
      <c r="H91" s="206">
        <v>0.154</v>
      </c>
      <c r="I91" s="207"/>
      <c r="J91" s="202"/>
      <c r="K91" s="202"/>
      <c r="L91" s="208"/>
      <c r="M91" s="209"/>
      <c r="N91" s="210"/>
      <c r="O91" s="210"/>
      <c r="P91" s="210"/>
      <c r="Q91" s="210"/>
      <c r="R91" s="210"/>
      <c r="S91" s="210"/>
      <c r="T91" s="211"/>
      <c r="AT91" s="212" t="s">
        <v>138</v>
      </c>
      <c r="AU91" s="212" t="s">
        <v>83</v>
      </c>
      <c r="AV91" s="11" t="s">
        <v>83</v>
      </c>
      <c r="AW91" s="11" t="s">
        <v>37</v>
      </c>
      <c r="AX91" s="11" t="s">
        <v>78</v>
      </c>
      <c r="AY91" s="212" t="s">
        <v>125</v>
      </c>
    </row>
    <row r="92" spans="2:65" s="1" customFormat="1" ht="44.25" customHeight="1">
      <c r="B92" s="38"/>
      <c r="C92" s="189" t="s">
        <v>140</v>
      </c>
      <c r="D92" s="189" t="s">
        <v>128</v>
      </c>
      <c r="E92" s="190" t="s">
        <v>150</v>
      </c>
      <c r="F92" s="191" t="s">
        <v>151</v>
      </c>
      <c r="G92" s="192" t="s">
        <v>136</v>
      </c>
      <c r="H92" s="193">
        <v>0.154</v>
      </c>
      <c r="I92" s="194"/>
      <c r="J92" s="195">
        <f>ROUND(I92*H92,2)</f>
        <v>0</v>
      </c>
      <c r="K92" s="191" t="s">
        <v>132</v>
      </c>
      <c r="L92" s="58"/>
      <c r="M92" s="196" t="s">
        <v>21</v>
      </c>
      <c r="N92" s="197" t="s">
        <v>44</v>
      </c>
      <c r="O92" s="39"/>
      <c r="P92" s="198">
        <f>O92*H92</f>
        <v>0</v>
      </c>
      <c r="Q92" s="198">
        <v>0</v>
      </c>
      <c r="R92" s="198">
        <f>Q92*H92</f>
        <v>0</v>
      </c>
      <c r="S92" s="198">
        <v>0</v>
      </c>
      <c r="T92" s="199">
        <f>S92*H92</f>
        <v>0</v>
      </c>
      <c r="AR92" s="21" t="s">
        <v>127</v>
      </c>
      <c r="AT92" s="21" t="s">
        <v>128</v>
      </c>
      <c r="AU92" s="21" t="s">
        <v>83</v>
      </c>
      <c r="AY92" s="21" t="s">
        <v>125</v>
      </c>
      <c r="BE92" s="200">
        <f>IF(N92="základní",J92,0)</f>
        <v>0</v>
      </c>
      <c r="BF92" s="200">
        <f>IF(N92="snížená",J92,0)</f>
        <v>0</v>
      </c>
      <c r="BG92" s="200">
        <f>IF(N92="zákl. přenesená",J92,0)</f>
        <v>0</v>
      </c>
      <c r="BH92" s="200">
        <f>IF(N92="sníž. přenesená",J92,0)</f>
        <v>0</v>
      </c>
      <c r="BI92" s="200">
        <f>IF(N92="nulová",J92,0)</f>
        <v>0</v>
      </c>
      <c r="BJ92" s="21" t="s">
        <v>78</v>
      </c>
      <c r="BK92" s="200">
        <f>ROUND(I92*H92,2)</f>
        <v>0</v>
      </c>
      <c r="BL92" s="21" t="s">
        <v>127</v>
      </c>
      <c r="BM92" s="21" t="s">
        <v>382</v>
      </c>
    </row>
    <row r="93" spans="2:65" s="11" customFormat="1" ht="13.5">
      <c r="B93" s="201"/>
      <c r="C93" s="202"/>
      <c r="D93" s="203" t="s">
        <v>138</v>
      </c>
      <c r="E93" s="204" t="s">
        <v>21</v>
      </c>
      <c r="F93" s="205" t="s">
        <v>380</v>
      </c>
      <c r="G93" s="202"/>
      <c r="H93" s="206">
        <v>0.154</v>
      </c>
      <c r="I93" s="207"/>
      <c r="J93" s="202"/>
      <c r="K93" s="202"/>
      <c r="L93" s="208"/>
      <c r="M93" s="209"/>
      <c r="N93" s="210"/>
      <c r="O93" s="210"/>
      <c r="P93" s="210"/>
      <c r="Q93" s="210"/>
      <c r="R93" s="210"/>
      <c r="S93" s="210"/>
      <c r="T93" s="211"/>
      <c r="AT93" s="212" t="s">
        <v>138</v>
      </c>
      <c r="AU93" s="212" t="s">
        <v>83</v>
      </c>
      <c r="AV93" s="11" t="s">
        <v>83</v>
      </c>
      <c r="AW93" s="11" t="s">
        <v>37</v>
      </c>
      <c r="AX93" s="11" t="s">
        <v>78</v>
      </c>
      <c r="AY93" s="212" t="s">
        <v>125</v>
      </c>
    </row>
    <row r="94" spans="2:65" s="1" customFormat="1" ht="31.5" customHeight="1">
      <c r="B94" s="38"/>
      <c r="C94" s="189" t="s">
        <v>127</v>
      </c>
      <c r="D94" s="189" t="s">
        <v>128</v>
      </c>
      <c r="E94" s="190" t="s">
        <v>154</v>
      </c>
      <c r="F94" s="191" t="s">
        <v>155</v>
      </c>
      <c r="G94" s="192" t="s">
        <v>136</v>
      </c>
      <c r="H94" s="193">
        <v>0.154</v>
      </c>
      <c r="I94" s="194"/>
      <c r="J94" s="195">
        <f>ROUND(I94*H94,2)</f>
        <v>0</v>
      </c>
      <c r="K94" s="191" t="s">
        <v>132</v>
      </c>
      <c r="L94" s="58"/>
      <c r="M94" s="196" t="s">
        <v>21</v>
      </c>
      <c r="N94" s="197" t="s">
        <v>44</v>
      </c>
      <c r="O94" s="39"/>
      <c r="P94" s="198">
        <f>O94*H94</f>
        <v>0</v>
      </c>
      <c r="Q94" s="198">
        <v>0</v>
      </c>
      <c r="R94" s="198">
        <f>Q94*H94</f>
        <v>0</v>
      </c>
      <c r="S94" s="198">
        <v>0</v>
      </c>
      <c r="T94" s="199">
        <f>S94*H94</f>
        <v>0</v>
      </c>
      <c r="AR94" s="21" t="s">
        <v>127</v>
      </c>
      <c r="AT94" s="21" t="s">
        <v>128</v>
      </c>
      <c r="AU94" s="21" t="s">
        <v>83</v>
      </c>
      <c r="AY94" s="21" t="s">
        <v>125</v>
      </c>
      <c r="BE94" s="200">
        <f>IF(N94="základní",J94,0)</f>
        <v>0</v>
      </c>
      <c r="BF94" s="200">
        <f>IF(N94="snížená",J94,0)</f>
        <v>0</v>
      </c>
      <c r="BG94" s="200">
        <f>IF(N94="zákl. přenesená",J94,0)</f>
        <v>0</v>
      </c>
      <c r="BH94" s="200">
        <f>IF(N94="sníž. přenesená",J94,0)</f>
        <v>0</v>
      </c>
      <c r="BI94" s="200">
        <f>IF(N94="nulová",J94,0)</f>
        <v>0</v>
      </c>
      <c r="BJ94" s="21" t="s">
        <v>78</v>
      </c>
      <c r="BK94" s="200">
        <f>ROUND(I94*H94,2)</f>
        <v>0</v>
      </c>
      <c r="BL94" s="21" t="s">
        <v>127</v>
      </c>
      <c r="BM94" s="21" t="s">
        <v>383</v>
      </c>
    </row>
    <row r="95" spans="2:65" s="11" customFormat="1" ht="13.5">
      <c r="B95" s="201"/>
      <c r="C95" s="202"/>
      <c r="D95" s="203" t="s">
        <v>138</v>
      </c>
      <c r="E95" s="204" t="s">
        <v>21</v>
      </c>
      <c r="F95" s="205" t="s">
        <v>380</v>
      </c>
      <c r="G95" s="202"/>
      <c r="H95" s="206">
        <v>0.154</v>
      </c>
      <c r="I95" s="207"/>
      <c r="J95" s="202"/>
      <c r="K95" s="202"/>
      <c r="L95" s="208"/>
      <c r="M95" s="209"/>
      <c r="N95" s="210"/>
      <c r="O95" s="210"/>
      <c r="P95" s="210"/>
      <c r="Q95" s="210"/>
      <c r="R95" s="210"/>
      <c r="S95" s="210"/>
      <c r="T95" s="211"/>
      <c r="AT95" s="212" t="s">
        <v>138</v>
      </c>
      <c r="AU95" s="212" t="s">
        <v>83</v>
      </c>
      <c r="AV95" s="11" t="s">
        <v>83</v>
      </c>
      <c r="AW95" s="11" t="s">
        <v>37</v>
      </c>
      <c r="AX95" s="11" t="s">
        <v>78</v>
      </c>
      <c r="AY95" s="212" t="s">
        <v>125</v>
      </c>
    </row>
    <row r="96" spans="2:65" s="1" customFormat="1" ht="22.5" customHeight="1">
      <c r="B96" s="38"/>
      <c r="C96" s="189" t="s">
        <v>153</v>
      </c>
      <c r="D96" s="189" t="s">
        <v>128</v>
      </c>
      <c r="E96" s="190" t="s">
        <v>158</v>
      </c>
      <c r="F96" s="191" t="s">
        <v>159</v>
      </c>
      <c r="G96" s="192" t="s">
        <v>136</v>
      </c>
      <c r="H96" s="193">
        <v>0.154</v>
      </c>
      <c r="I96" s="194"/>
      <c r="J96" s="195">
        <f>ROUND(I96*H96,2)</f>
        <v>0</v>
      </c>
      <c r="K96" s="191" t="s">
        <v>132</v>
      </c>
      <c r="L96" s="58"/>
      <c r="M96" s="196" t="s">
        <v>21</v>
      </c>
      <c r="N96" s="197" t="s">
        <v>44</v>
      </c>
      <c r="O96" s="39"/>
      <c r="P96" s="198">
        <f>O96*H96</f>
        <v>0</v>
      </c>
      <c r="Q96" s="198">
        <v>0</v>
      </c>
      <c r="R96" s="198">
        <f>Q96*H96</f>
        <v>0</v>
      </c>
      <c r="S96" s="198">
        <v>0</v>
      </c>
      <c r="T96" s="199">
        <f>S96*H96</f>
        <v>0</v>
      </c>
      <c r="AR96" s="21" t="s">
        <v>127</v>
      </c>
      <c r="AT96" s="21" t="s">
        <v>128</v>
      </c>
      <c r="AU96" s="21" t="s">
        <v>83</v>
      </c>
      <c r="AY96" s="21" t="s">
        <v>125</v>
      </c>
      <c r="BE96" s="200">
        <f>IF(N96="základní",J96,0)</f>
        <v>0</v>
      </c>
      <c r="BF96" s="200">
        <f>IF(N96="snížená",J96,0)</f>
        <v>0</v>
      </c>
      <c r="BG96" s="200">
        <f>IF(N96="zákl. přenesená",J96,0)</f>
        <v>0</v>
      </c>
      <c r="BH96" s="200">
        <f>IF(N96="sníž. přenesená",J96,0)</f>
        <v>0</v>
      </c>
      <c r="BI96" s="200">
        <f>IF(N96="nulová",J96,0)</f>
        <v>0</v>
      </c>
      <c r="BJ96" s="21" t="s">
        <v>78</v>
      </c>
      <c r="BK96" s="200">
        <f>ROUND(I96*H96,2)</f>
        <v>0</v>
      </c>
      <c r="BL96" s="21" t="s">
        <v>127</v>
      </c>
      <c r="BM96" s="21" t="s">
        <v>384</v>
      </c>
    </row>
    <row r="97" spans="2:65" s="11" customFormat="1" ht="13.5">
      <c r="B97" s="201"/>
      <c r="C97" s="202"/>
      <c r="D97" s="203" t="s">
        <v>138</v>
      </c>
      <c r="E97" s="204" t="s">
        <v>21</v>
      </c>
      <c r="F97" s="205" t="s">
        <v>380</v>
      </c>
      <c r="G97" s="202"/>
      <c r="H97" s="206">
        <v>0.154</v>
      </c>
      <c r="I97" s="207"/>
      <c r="J97" s="202"/>
      <c r="K97" s="202"/>
      <c r="L97" s="208"/>
      <c r="M97" s="209"/>
      <c r="N97" s="210"/>
      <c r="O97" s="210"/>
      <c r="P97" s="210"/>
      <c r="Q97" s="210"/>
      <c r="R97" s="210"/>
      <c r="S97" s="210"/>
      <c r="T97" s="211"/>
      <c r="AT97" s="212" t="s">
        <v>138</v>
      </c>
      <c r="AU97" s="212" t="s">
        <v>83</v>
      </c>
      <c r="AV97" s="11" t="s">
        <v>83</v>
      </c>
      <c r="AW97" s="11" t="s">
        <v>37</v>
      </c>
      <c r="AX97" s="11" t="s">
        <v>78</v>
      </c>
      <c r="AY97" s="212" t="s">
        <v>125</v>
      </c>
    </row>
    <row r="98" spans="2:65" s="1" customFormat="1" ht="22.5" customHeight="1">
      <c r="B98" s="38"/>
      <c r="C98" s="189" t="s">
        <v>145</v>
      </c>
      <c r="D98" s="189" t="s">
        <v>128</v>
      </c>
      <c r="E98" s="190" t="s">
        <v>162</v>
      </c>
      <c r="F98" s="191" t="s">
        <v>163</v>
      </c>
      <c r="G98" s="192" t="s">
        <v>164</v>
      </c>
      <c r="H98" s="193">
        <v>0.23100000000000001</v>
      </c>
      <c r="I98" s="194"/>
      <c r="J98" s="195">
        <f>ROUND(I98*H98,2)</f>
        <v>0</v>
      </c>
      <c r="K98" s="191" t="s">
        <v>132</v>
      </c>
      <c r="L98" s="58"/>
      <c r="M98" s="196" t="s">
        <v>21</v>
      </c>
      <c r="N98" s="197" t="s">
        <v>44</v>
      </c>
      <c r="O98" s="39"/>
      <c r="P98" s="198">
        <f>O98*H98</f>
        <v>0</v>
      </c>
      <c r="Q98" s="198">
        <v>0</v>
      </c>
      <c r="R98" s="198">
        <f>Q98*H98</f>
        <v>0</v>
      </c>
      <c r="S98" s="198">
        <v>0</v>
      </c>
      <c r="T98" s="199">
        <f>S98*H98</f>
        <v>0</v>
      </c>
      <c r="AR98" s="21" t="s">
        <v>127</v>
      </c>
      <c r="AT98" s="21" t="s">
        <v>128</v>
      </c>
      <c r="AU98" s="21" t="s">
        <v>83</v>
      </c>
      <c r="AY98" s="21" t="s">
        <v>125</v>
      </c>
      <c r="BE98" s="200">
        <f>IF(N98="základní",J98,0)</f>
        <v>0</v>
      </c>
      <c r="BF98" s="200">
        <f>IF(N98="snížená",J98,0)</f>
        <v>0</v>
      </c>
      <c r="BG98" s="200">
        <f>IF(N98="zákl. přenesená",J98,0)</f>
        <v>0</v>
      </c>
      <c r="BH98" s="200">
        <f>IF(N98="sníž. přenesená",J98,0)</f>
        <v>0</v>
      </c>
      <c r="BI98" s="200">
        <f>IF(N98="nulová",J98,0)</f>
        <v>0</v>
      </c>
      <c r="BJ98" s="21" t="s">
        <v>78</v>
      </c>
      <c r="BK98" s="200">
        <f>ROUND(I98*H98,2)</f>
        <v>0</v>
      </c>
      <c r="BL98" s="21" t="s">
        <v>127</v>
      </c>
      <c r="BM98" s="21" t="s">
        <v>385</v>
      </c>
    </row>
    <row r="99" spans="2:65" s="11" customFormat="1" ht="13.5">
      <c r="B99" s="201"/>
      <c r="C99" s="202"/>
      <c r="D99" s="213" t="s">
        <v>138</v>
      </c>
      <c r="E99" s="214" t="s">
        <v>21</v>
      </c>
      <c r="F99" s="215" t="s">
        <v>386</v>
      </c>
      <c r="G99" s="202"/>
      <c r="H99" s="216">
        <v>0.23100000000000001</v>
      </c>
      <c r="I99" s="207"/>
      <c r="J99" s="202"/>
      <c r="K99" s="202"/>
      <c r="L99" s="208"/>
      <c r="M99" s="209"/>
      <c r="N99" s="210"/>
      <c r="O99" s="210"/>
      <c r="P99" s="210"/>
      <c r="Q99" s="210"/>
      <c r="R99" s="210"/>
      <c r="S99" s="210"/>
      <c r="T99" s="211"/>
      <c r="AT99" s="212" t="s">
        <v>138</v>
      </c>
      <c r="AU99" s="212" t="s">
        <v>83</v>
      </c>
      <c r="AV99" s="11" t="s">
        <v>83</v>
      </c>
      <c r="AW99" s="11" t="s">
        <v>37</v>
      </c>
      <c r="AX99" s="11" t="s">
        <v>78</v>
      </c>
      <c r="AY99" s="212" t="s">
        <v>125</v>
      </c>
    </row>
    <row r="100" spans="2:65" s="10" customFormat="1" ht="29.85" customHeight="1">
      <c r="B100" s="172"/>
      <c r="C100" s="173"/>
      <c r="D100" s="186" t="s">
        <v>72</v>
      </c>
      <c r="E100" s="187" t="s">
        <v>83</v>
      </c>
      <c r="F100" s="187" t="s">
        <v>244</v>
      </c>
      <c r="G100" s="173"/>
      <c r="H100" s="173"/>
      <c r="I100" s="176"/>
      <c r="J100" s="188">
        <f>BK100</f>
        <v>0</v>
      </c>
      <c r="K100" s="173"/>
      <c r="L100" s="178"/>
      <c r="M100" s="179"/>
      <c r="N100" s="180"/>
      <c r="O100" s="180"/>
      <c r="P100" s="181">
        <f>SUM(P101:P106)</f>
        <v>0</v>
      </c>
      <c r="Q100" s="180"/>
      <c r="R100" s="181">
        <f>SUM(R101:R106)</f>
        <v>0.48309436</v>
      </c>
      <c r="S100" s="180"/>
      <c r="T100" s="182">
        <f>SUM(T101:T106)</f>
        <v>0</v>
      </c>
      <c r="AR100" s="183" t="s">
        <v>78</v>
      </c>
      <c r="AT100" s="184" t="s">
        <v>72</v>
      </c>
      <c r="AU100" s="184" t="s">
        <v>78</v>
      </c>
      <c r="AY100" s="183" t="s">
        <v>125</v>
      </c>
      <c r="BK100" s="185">
        <f>SUM(BK101:BK106)</f>
        <v>0</v>
      </c>
    </row>
    <row r="101" spans="2:65" s="1" customFormat="1" ht="22.5" customHeight="1">
      <c r="B101" s="38"/>
      <c r="C101" s="189" t="s">
        <v>149</v>
      </c>
      <c r="D101" s="189" t="s">
        <v>128</v>
      </c>
      <c r="E101" s="190" t="s">
        <v>245</v>
      </c>
      <c r="F101" s="191" t="s">
        <v>246</v>
      </c>
      <c r="G101" s="192" t="s">
        <v>136</v>
      </c>
      <c r="H101" s="193">
        <v>0.19600000000000001</v>
      </c>
      <c r="I101" s="194"/>
      <c r="J101" s="195">
        <f>ROUND(I101*H101,2)</f>
        <v>0</v>
      </c>
      <c r="K101" s="191" t="s">
        <v>132</v>
      </c>
      <c r="L101" s="58"/>
      <c r="M101" s="196" t="s">
        <v>21</v>
      </c>
      <c r="N101" s="197" t="s">
        <v>44</v>
      </c>
      <c r="O101" s="39"/>
      <c r="P101" s="198">
        <f>O101*H101</f>
        <v>0</v>
      </c>
      <c r="Q101" s="198">
        <v>2.45329</v>
      </c>
      <c r="R101" s="198">
        <f>Q101*H101</f>
        <v>0.48084484</v>
      </c>
      <c r="S101" s="198">
        <v>0</v>
      </c>
      <c r="T101" s="199">
        <f>S101*H101</f>
        <v>0</v>
      </c>
      <c r="AR101" s="21" t="s">
        <v>127</v>
      </c>
      <c r="AT101" s="21" t="s">
        <v>128</v>
      </c>
      <c r="AU101" s="21" t="s">
        <v>83</v>
      </c>
      <c r="AY101" s="21" t="s">
        <v>125</v>
      </c>
      <c r="BE101" s="200">
        <f>IF(N101="základní",J101,0)</f>
        <v>0</v>
      </c>
      <c r="BF101" s="200">
        <f>IF(N101="snížená",J101,0)</f>
        <v>0</v>
      </c>
      <c r="BG101" s="200">
        <f>IF(N101="zákl. přenesená",J101,0)</f>
        <v>0</v>
      </c>
      <c r="BH101" s="200">
        <f>IF(N101="sníž. přenesená",J101,0)</f>
        <v>0</v>
      </c>
      <c r="BI101" s="200">
        <f>IF(N101="nulová",J101,0)</f>
        <v>0</v>
      </c>
      <c r="BJ101" s="21" t="s">
        <v>78</v>
      </c>
      <c r="BK101" s="200">
        <f>ROUND(I101*H101,2)</f>
        <v>0</v>
      </c>
      <c r="BL101" s="21" t="s">
        <v>127</v>
      </c>
      <c r="BM101" s="21" t="s">
        <v>387</v>
      </c>
    </row>
    <row r="102" spans="2:65" s="11" customFormat="1" ht="13.5">
      <c r="B102" s="201"/>
      <c r="C102" s="202"/>
      <c r="D102" s="203" t="s">
        <v>138</v>
      </c>
      <c r="E102" s="204" t="s">
        <v>21</v>
      </c>
      <c r="F102" s="205" t="s">
        <v>388</v>
      </c>
      <c r="G102" s="202"/>
      <c r="H102" s="206">
        <v>0.19600000000000001</v>
      </c>
      <c r="I102" s="207"/>
      <c r="J102" s="202"/>
      <c r="K102" s="202"/>
      <c r="L102" s="208"/>
      <c r="M102" s="209"/>
      <c r="N102" s="210"/>
      <c r="O102" s="210"/>
      <c r="P102" s="210"/>
      <c r="Q102" s="210"/>
      <c r="R102" s="210"/>
      <c r="S102" s="210"/>
      <c r="T102" s="211"/>
      <c r="AT102" s="212" t="s">
        <v>138</v>
      </c>
      <c r="AU102" s="212" t="s">
        <v>83</v>
      </c>
      <c r="AV102" s="11" t="s">
        <v>83</v>
      </c>
      <c r="AW102" s="11" t="s">
        <v>37</v>
      </c>
      <c r="AX102" s="11" t="s">
        <v>78</v>
      </c>
      <c r="AY102" s="212" t="s">
        <v>125</v>
      </c>
    </row>
    <row r="103" spans="2:65" s="1" customFormat="1" ht="44.25" customHeight="1">
      <c r="B103" s="38"/>
      <c r="C103" s="189" t="s">
        <v>157</v>
      </c>
      <c r="D103" s="189" t="s">
        <v>128</v>
      </c>
      <c r="E103" s="190" t="s">
        <v>249</v>
      </c>
      <c r="F103" s="191" t="s">
        <v>250</v>
      </c>
      <c r="G103" s="192" t="s">
        <v>171</v>
      </c>
      <c r="H103" s="193">
        <v>2.1840000000000002</v>
      </c>
      <c r="I103" s="194"/>
      <c r="J103" s="195">
        <f>ROUND(I103*H103,2)</f>
        <v>0</v>
      </c>
      <c r="K103" s="191" t="s">
        <v>132</v>
      </c>
      <c r="L103" s="58"/>
      <c r="M103" s="196" t="s">
        <v>21</v>
      </c>
      <c r="N103" s="197" t="s">
        <v>44</v>
      </c>
      <c r="O103" s="39"/>
      <c r="P103" s="198">
        <f>O103*H103</f>
        <v>0</v>
      </c>
      <c r="Q103" s="198">
        <v>1.0300000000000001E-3</v>
      </c>
      <c r="R103" s="198">
        <f>Q103*H103</f>
        <v>2.2495200000000005E-3</v>
      </c>
      <c r="S103" s="198">
        <v>0</v>
      </c>
      <c r="T103" s="199">
        <f>S103*H103</f>
        <v>0</v>
      </c>
      <c r="AR103" s="21" t="s">
        <v>127</v>
      </c>
      <c r="AT103" s="21" t="s">
        <v>128</v>
      </c>
      <c r="AU103" s="21" t="s">
        <v>83</v>
      </c>
      <c r="AY103" s="21" t="s">
        <v>125</v>
      </c>
      <c r="BE103" s="200">
        <f>IF(N103="základní",J103,0)</f>
        <v>0</v>
      </c>
      <c r="BF103" s="200">
        <f>IF(N103="snížená",J103,0)</f>
        <v>0</v>
      </c>
      <c r="BG103" s="200">
        <f>IF(N103="zákl. přenesená",J103,0)</f>
        <v>0</v>
      </c>
      <c r="BH103" s="200">
        <f>IF(N103="sníž. přenesená",J103,0)</f>
        <v>0</v>
      </c>
      <c r="BI103" s="200">
        <f>IF(N103="nulová",J103,0)</f>
        <v>0</v>
      </c>
      <c r="BJ103" s="21" t="s">
        <v>78</v>
      </c>
      <c r="BK103" s="200">
        <f>ROUND(I103*H103,2)</f>
        <v>0</v>
      </c>
      <c r="BL103" s="21" t="s">
        <v>127</v>
      </c>
      <c r="BM103" s="21" t="s">
        <v>389</v>
      </c>
    </row>
    <row r="104" spans="2:65" s="11" customFormat="1" ht="13.5">
      <c r="B104" s="201"/>
      <c r="C104" s="202"/>
      <c r="D104" s="203" t="s">
        <v>138</v>
      </c>
      <c r="E104" s="204" t="s">
        <v>21</v>
      </c>
      <c r="F104" s="205" t="s">
        <v>390</v>
      </c>
      <c r="G104" s="202"/>
      <c r="H104" s="206">
        <v>2.1840000000000002</v>
      </c>
      <c r="I104" s="207"/>
      <c r="J104" s="202"/>
      <c r="K104" s="202"/>
      <c r="L104" s="208"/>
      <c r="M104" s="209"/>
      <c r="N104" s="210"/>
      <c r="O104" s="210"/>
      <c r="P104" s="210"/>
      <c r="Q104" s="210"/>
      <c r="R104" s="210"/>
      <c r="S104" s="210"/>
      <c r="T104" s="211"/>
      <c r="AT104" s="212" t="s">
        <v>138</v>
      </c>
      <c r="AU104" s="212" t="s">
        <v>83</v>
      </c>
      <c r="AV104" s="11" t="s">
        <v>83</v>
      </c>
      <c r="AW104" s="11" t="s">
        <v>37</v>
      </c>
      <c r="AX104" s="11" t="s">
        <v>78</v>
      </c>
      <c r="AY104" s="212" t="s">
        <v>125</v>
      </c>
    </row>
    <row r="105" spans="2:65" s="1" customFormat="1" ht="44.25" customHeight="1">
      <c r="B105" s="38"/>
      <c r="C105" s="189" t="s">
        <v>161</v>
      </c>
      <c r="D105" s="189" t="s">
        <v>128</v>
      </c>
      <c r="E105" s="190" t="s">
        <v>253</v>
      </c>
      <c r="F105" s="191" t="s">
        <v>254</v>
      </c>
      <c r="G105" s="192" t="s">
        <v>171</v>
      </c>
      <c r="H105" s="193">
        <v>2.1840000000000002</v>
      </c>
      <c r="I105" s="194"/>
      <c r="J105" s="195">
        <f>ROUND(I105*H105,2)</f>
        <v>0</v>
      </c>
      <c r="K105" s="191" t="s">
        <v>132</v>
      </c>
      <c r="L105" s="58"/>
      <c r="M105" s="196" t="s">
        <v>21</v>
      </c>
      <c r="N105" s="197" t="s">
        <v>44</v>
      </c>
      <c r="O105" s="39"/>
      <c r="P105" s="198">
        <f>O105*H105</f>
        <v>0</v>
      </c>
      <c r="Q105" s="198">
        <v>0</v>
      </c>
      <c r="R105" s="198">
        <f>Q105*H105</f>
        <v>0</v>
      </c>
      <c r="S105" s="198">
        <v>0</v>
      </c>
      <c r="T105" s="199">
        <f>S105*H105</f>
        <v>0</v>
      </c>
      <c r="AR105" s="21" t="s">
        <v>127</v>
      </c>
      <c r="AT105" s="21" t="s">
        <v>128</v>
      </c>
      <c r="AU105" s="21" t="s">
        <v>83</v>
      </c>
      <c r="AY105" s="21" t="s">
        <v>125</v>
      </c>
      <c r="BE105" s="200">
        <f>IF(N105="základní",J105,0)</f>
        <v>0</v>
      </c>
      <c r="BF105" s="200">
        <f>IF(N105="snížená",J105,0)</f>
        <v>0</v>
      </c>
      <c r="BG105" s="200">
        <f>IF(N105="zákl. přenesená",J105,0)</f>
        <v>0</v>
      </c>
      <c r="BH105" s="200">
        <f>IF(N105="sníž. přenesená",J105,0)</f>
        <v>0</v>
      </c>
      <c r="BI105" s="200">
        <f>IF(N105="nulová",J105,0)</f>
        <v>0</v>
      </c>
      <c r="BJ105" s="21" t="s">
        <v>78</v>
      </c>
      <c r="BK105" s="200">
        <f>ROUND(I105*H105,2)</f>
        <v>0</v>
      </c>
      <c r="BL105" s="21" t="s">
        <v>127</v>
      </c>
      <c r="BM105" s="21" t="s">
        <v>391</v>
      </c>
    </row>
    <row r="106" spans="2:65" s="11" customFormat="1" ht="13.5">
      <c r="B106" s="201"/>
      <c r="C106" s="202"/>
      <c r="D106" s="213" t="s">
        <v>138</v>
      </c>
      <c r="E106" s="214" t="s">
        <v>21</v>
      </c>
      <c r="F106" s="215" t="s">
        <v>390</v>
      </c>
      <c r="G106" s="202"/>
      <c r="H106" s="216">
        <v>2.1840000000000002</v>
      </c>
      <c r="I106" s="207"/>
      <c r="J106" s="202"/>
      <c r="K106" s="202"/>
      <c r="L106" s="208"/>
      <c r="M106" s="209"/>
      <c r="N106" s="210"/>
      <c r="O106" s="210"/>
      <c r="P106" s="210"/>
      <c r="Q106" s="210"/>
      <c r="R106" s="210"/>
      <c r="S106" s="210"/>
      <c r="T106" s="211"/>
      <c r="AT106" s="212" t="s">
        <v>138</v>
      </c>
      <c r="AU106" s="212" t="s">
        <v>83</v>
      </c>
      <c r="AV106" s="11" t="s">
        <v>83</v>
      </c>
      <c r="AW106" s="11" t="s">
        <v>37</v>
      </c>
      <c r="AX106" s="11" t="s">
        <v>78</v>
      </c>
      <c r="AY106" s="212" t="s">
        <v>125</v>
      </c>
    </row>
    <row r="107" spans="2:65" s="10" customFormat="1" ht="29.85" customHeight="1">
      <c r="B107" s="172"/>
      <c r="C107" s="173"/>
      <c r="D107" s="186" t="s">
        <v>72</v>
      </c>
      <c r="E107" s="187" t="s">
        <v>161</v>
      </c>
      <c r="F107" s="187" t="s">
        <v>186</v>
      </c>
      <c r="G107" s="173"/>
      <c r="H107" s="173"/>
      <c r="I107" s="176"/>
      <c r="J107" s="188">
        <f>BK107</f>
        <v>0</v>
      </c>
      <c r="K107" s="173"/>
      <c r="L107" s="178"/>
      <c r="M107" s="179"/>
      <c r="N107" s="180"/>
      <c r="O107" s="180"/>
      <c r="P107" s="181">
        <f>P108</f>
        <v>0</v>
      </c>
      <c r="Q107" s="180"/>
      <c r="R107" s="181">
        <f>R108</f>
        <v>4.0000000000000002E-4</v>
      </c>
      <c r="S107" s="180"/>
      <c r="T107" s="182">
        <f>T108</f>
        <v>0</v>
      </c>
      <c r="AR107" s="183" t="s">
        <v>78</v>
      </c>
      <c r="AT107" s="184" t="s">
        <v>72</v>
      </c>
      <c r="AU107" s="184" t="s">
        <v>78</v>
      </c>
      <c r="AY107" s="183" t="s">
        <v>125</v>
      </c>
      <c r="BK107" s="185">
        <f>BK108</f>
        <v>0</v>
      </c>
    </row>
    <row r="108" spans="2:65" s="1" customFormat="1" ht="31.5" customHeight="1">
      <c r="B108" s="38"/>
      <c r="C108" s="189" t="s">
        <v>168</v>
      </c>
      <c r="D108" s="189" t="s">
        <v>128</v>
      </c>
      <c r="E108" s="190" t="s">
        <v>256</v>
      </c>
      <c r="F108" s="191" t="s">
        <v>257</v>
      </c>
      <c r="G108" s="192" t="s">
        <v>193</v>
      </c>
      <c r="H108" s="193">
        <v>8</v>
      </c>
      <c r="I108" s="194"/>
      <c r="J108" s="195">
        <f>ROUND(I108*H108,2)</f>
        <v>0</v>
      </c>
      <c r="K108" s="191" t="s">
        <v>132</v>
      </c>
      <c r="L108" s="58"/>
      <c r="M108" s="196" t="s">
        <v>21</v>
      </c>
      <c r="N108" s="197" t="s">
        <v>44</v>
      </c>
      <c r="O108" s="39"/>
      <c r="P108" s="198">
        <f>O108*H108</f>
        <v>0</v>
      </c>
      <c r="Q108" s="198">
        <v>5.0000000000000002E-5</v>
      </c>
      <c r="R108" s="198">
        <f>Q108*H108</f>
        <v>4.0000000000000002E-4</v>
      </c>
      <c r="S108" s="198">
        <v>0</v>
      </c>
      <c r="T108" s="199">
        <f>S108*H108</f>
        <v>0</v>
      </c>
      <c r="AR108" s="21" t="s">
        <v>127</v>
      </c>
      <c r="AT108" s="21" t="s">
        <v>128</v>
      </c>
      <c r="AU108" s="21" t="s">
        <v>83</v>
      </c>
      <c r="AY108" s="21" t="s">
        <v>125</v>
      </c>
      <c r="BE108" s="200">
        <f>IF(N108="základní",J108,0)</f>
        <v>0</v>
      </c>
      <c r="BF108" s="200">
        <f>IF(N108="snížená",J108,0)</f>
        <v>0</v>
      </c>
      <c r="BG108" s="200">
        <f>IF(N108="zákl. přenesená",J108,0)</f>
        <v>0</v>
      </c>
      <c r="BH108" s="200">
        <f>IF(N108="sníž. přenesená",J108,0)</f>
        <v>0</v>
      </c>
      <c r="BI108" s="200">
        <f>IF(N108="nulová",J108,0)</f>
        <v>0</v>
      </c>
      <c r="BJ108" s="21" t="s">
        <v>78</v>
      </c>
      <c r="BK108" s="200">
        <f>ROUND(I108*H108,2)</f>
        <v>0</v>
      </c>
      <c r="BL108" s="21" t="s">
        <v>127</v>
      </c>
      <c r="BM108" s="21" t="s">
        <v>392</v>
      </c>
    </row>
    <row r="109" spans="2:65" s="10" customFormat="1" ht="29.85" customHeight="1">
      <c r="B109" s="172"/>
      <c r="C109" s="173"/>
      <c r="D109" s="186" t="s">
        <v>72</v>
      </c>
      <c r="E109" s="187" t="s">
        <v>221</v>
      </c>
      <c r="F109" s="187" t="s">
        <v>222</v>
      </c>
      <c r="G109" s="173"/>
      <c r="H109" s="173"/>
      <c r="I109" s="176"/>
      <c r="J109" s="188">
        <f>BK109</f>
        <v>0</v>
      </c>
      <c r="K109" s="173"/>
      <c r="L109" s="178"/>
      <c r="M109" s="179"/>
      <c r="N109" s="180"/>
      <c r="O109" s="180"/>
      <c r="P109" s="181">
        <f>P110</f>
        <v>0</v>
      </c>
      <c r="Q109" s="180"/>
      <c r="R109" s="181">
        <f>R110</f>
        <v>0</v>
      </c>
      <c r="S109" s="180"/>
      <c r="T109" s="182">
        <f>T110</f>
        <v>0</v>
      </c>
      <c r="AR109" s="183" t="s">
        <v>78</v>
      </c>
      <c r="AT109" s="184" t="s">
        <v>72</v>
      </c>
      <c r="AU109" s="184" t="s">
        <v>78</v>
      </c>
      <c r="AY109" s="183" t="s">
        <v>125</v>
      </c>
      <c r="BK109" s="185">
        <f>BK110</f>
        <v>0</v>
      </c>
    </row>
    <row r="110" spans="2:65" s="1" customFormat="1" ht="44.25" customHeight="1">
      <c r="B110" s="38"/>
      <c r="C110" s="189" t="s">
        <v>173</v>
      </c>
      <c r="D110" s="189" t="s">
        <v>128</v>
      </c>
      <c r="E110" s="190" t="s">
        <v>260</v>
      </c>
      <c r="F110" s="191" t="s">
        <v>261</v>
      </c>
      <c r="G110" s="192" t="s">
        <v>164</v>
      </c>
      <c r="H110" s="193">
        <v>0.48299999999999998</v>
      </c>
      <c r="I110" s="194"/>
      <c r="J110" s="195">
        <f>ROUND(I110*H110,2)</f>
        <v>0</v>
      </c>
      <c r="K110" s="191" t="s">
        <v>132</v>
      </c>
      <c r="L110" s="58"/>
      <c r="M110" s="196" t="s">
        <v>21</v>
      </c>
      <c r="N110" s="197" t="s">
        <v>44</v>
      </c>
      <c r="O110" s="39"/>
      <c r="P110" s="198">
        <f>O110*H110</f>
        <v>0</v>
      </c>
      <c r="Q110" s="198">
        <v>0</v>
      </c>
      <c r="R110" s="198">
        <f>Q110*H110</f>
        <v>0</v>
      </c>
      <c r="S110" s="198">
        <v>0</v>
      </c>
      <c r="T110" s="199">
        <f>S110*H110</f>
        <v>0</v>
      </c>
      <c r="AR110" s="21" t="s">
        <v>127</v>
      </c>
      <c r="AT110" s="21" t="s">
        <v>128</v>
      </c>
      <c r="AU110" s="21" t="s">
        <v>83</v>
      </c>
      <c r="AY110" s="21" t="s">
        <v>125</v>
      </c>
      <c r="BE110" s="200">
        <f>IF(N110="základní",J110,0)</f>
        <v>0</v>
      </c>
      <c r="BF110" s="200">
        <f>IF(N110="snížená",J110,0)</f>
        <v>0</v>
      </c>
      <c r="BG110" s="200">
        <f>IF(N110="zákl. přenesená",J110,0)</f>
        <v>0</v>
      </c>
      <c r="BH110" s="200">
        <f>IF(N110="sníž. přenesená",J110,0)</f>
        <v>0</v>
      </c>
      <c r="BI110" s="200">
        <f>IF(N110="nulová",J110,0)</f>
        <v>0</v>
      </c>
      <c r="BJ110" s="21" t="s">
        <v>78</v>
      </c>
      <c r="BK110" s="200">
        <f>ROUND(I110*H110,2)</f>
        <v>0</v>
      </c>
      <c r="BL110" s="21" t="s">
        <v>127</v>
      </c>
      <c r="BM110" s="21" t="s">
        <v>393</v>
      </c>
    </row>
    <row r="111" spans="2:65" s="10" customFormat="1" ht="37.35" customHeight="1">
      <c r="B111" s="172"/>
      <c r="C111" s="173"/>
      <c r="D111" s="174" t="s">
        <v>72</v>
      </c>
      <c r="E111" s="175" t="s">
        <v>263</v>
      </c>
      <c r="F111" s="175" t="s">
        <v>264</v>
      </c>
      <c r="G111" s="173"/>
      <c r="H111" s="173"/>
      <c r="I111" s="176"/>
      <c r="J111" s="177">
        <f>BK111</f>
        <v>0</v>
      </c>
      <c r="K111" s="173"/>
      <c r="L111" s="178"/>
      <c r="M111" s="179"/>
      <c r="N111" s="180"/>
      <c r="O111" s="180"/>
      <c r="P111" s="181">
        <f>P112+P120+P139</f>
        <v>0</v>
      </c>
      <c r="Q111" s="180"/>
      <c r="R111" s="181">
        <f>R112+R120+R139</f>
        <v>0.15357406000000001</v>
      </c>
      <c r="S111" s="180"/>
      <c r="T111" s="182">
        <f>T112+T120+T139</f>
        <v>0</v>
      </c>
      <c r="AR111" s="183" t="s">
        <v>83</v>
      </c>
      <c r="AT111" s="184" t="s">
        <v>72</v>
      </c>
      <c r="AU111" s="184" t="s">
        <v>73</v>
      </c>
      <c r="AY111" s="183" t="s">
        <v>125</v>
      </c>
      <c r="BK111" s="185">
        <f>BK112+BK120+BK139</f>
        <v>0</v>
      </c>
    </row>
    <row r="112" spans="2:65" s="10" customFormat="1" ht="19.899999999999999" customHeight="1">
      <c r="B112" s="172"/>
      <c r="C112" s="173"/>
      <c r="D112" s="186" t="s">
        <v>72</v>
      </c>
      <c r="E112" s="187" t="s">
        <v>265</v>
      </c>
      <c r="F112" s="187" t="s">
        <v>266</v>
      </c>
      <c r="G112" s="173"/>
      <c r="H112" s="173"/>
      <c r="I112" s="176"/>
      <c r="J112" s="188">
        <f>BK112</f>
        <v>0</v>
      </c>
      <c r="K112" s="173"/>
      <c r="L112" s="178"/>
      <c r="M112" s="179"/>
      <c r="N112" s="180"/>
      <c r="O112" s="180"/>
      <c r="P112" s="181">
        <f>SUM(P113:P119)</f>
        <v>0</v>
      </c>
      <c r="Q112" s="180"/>
      <c r="R112" s="181">
        <f>SUM(R113:R119)</f>
        <v>5.2247819999999993E-2</v>
      </c>
      <c r="S112" s="180"/>
      <c r="T112" s="182">
        <f>SUM(T113:T119)</f>
        <v>0</v>
      </c>
      <c r="AR112" s="183" t="s">
        <v>83</v>
      </c>
      <c r="AT112" s="184" t="s">
        <v>72</v>
      </c>
      <c r="AU112" s="184" t="s">
        <v>78</v>
      </c>
      <c r="AY112" s="183" t="s">
        <v>125</v>
      </c>
      <c r="BK112" s="185">
        <f>SUM(BK113:BK119)</f>
        <v>0</v>
      </c>
    </row>
    <row r="113" spans="2:65" s="1" customFormat="1" ht="31.5" customHeight="1">
      <c r="B113" s="38"/>
      <c r="C113" s="189" t="s">
        <v>278</v>
      </c>
      <c r="D113" s="189" t="s">
        <v>128</v>
      </c>
      <c r="E113" s="190" t="s">
        <v>268</v>
      </c>
      <c r="F113" s="191" t="s">
        <v>269</v>
      </c>
      <c r="G113" s="192" t="s">
        <v>136</v>
      </c>
      <c r="H113" s="193">
        <v>0.11799999999999999</v>
      </c>
      <c r="I113" s="194"/>
      <c r="J113" s="195">
        <f>ROUND(I113*H113,2)</f>
        <v>0</v>
      </c>
      <c r="K113" s="191" t="s">
        <v>132</v>
      </c>
      <c r="L113" s="58"/>
      <c r="M113" s="196" t="s">
        <v>21</v>
      </c>
      <c r="N113" s="197" t="s">
        <v>44</v>
      </c>
      <c r="O113" s="39"/>
      <c r="P113" s="198">
        <f>O113*H113</f>
        <v>0</v>
      </c>
      <c r="Q113" s="198">
        <v>1.89E-3</v>
      </c>
      <c r="R113" s="198">
        <f>Q113*H113</f>
        <v>2.2301999999999999E-4</v>
      </c>
      <c r="S113" s="198">
        <v>0</v>
      </c>
      <c r="T113" s="199">
        <f>S113*H113</f>
        <v>0</v>
      </c>
      <c r="AR113" s="21" t="s">
        <v>270</v>
      </c>
      <c r="AT113" s="21" t="s">
        <v>128</v>
      </c>
      <c r="AU113" s="21" t="s">
        <v>83</v>
      </c>
      <c r="AY113" s="21" t="s">
        <v>125</v>
      </c>
      <c r="BE113" s="200">
        <f>IF(N113="základní",J113,0)</f>
        <v>0</v>
      </c>
      <c r="BF113" s="200">
        <f>IF(N113="snížená",J113,0)</f>
        <v>0</v>
      </c>
      <c r="BG113" s="200">
        <f>IF(N113="zákl. přenesená",J113,0)</f>
        <v>0</v>
      </c>
      <c r="BH113" s="200">
        <f>IF(N113="sníž. přenesená",J113,0)</f>
        <v>0</v>
      </c>
      <c r="BI113" s="200">
        <f>IF(N113="nulová",J113,0)</f>
        <v>0</v>
      </c>
      <c r="BJ113" s="21" t="s">
        <v>78</v>
      </c>
      <c r="BK113" s="200">
        <f>ROUND(I113*H113,2)</f>
        <v>0</v>
      </c>
      <c r="BL113" s="21" t="s">
        <v>270</v>
      </c>
      <c r="BM113" s="21" t="s">
        <v>394</v>
      </c>
    </row>
    <row r="114" spans="2:65" s="11" customFormat="1" ht="13.5">
      <c r="B114" s="201"/>
      <c r="C114" s="202"/>
      <c r="D114" s="203" t="s">
        <v>138</v>
      </c>
      <c r="E114" s="204" t="s">
        <v>21</v>
      </c>
      <c r="F114" s="205" t="s">
        <v>395</v>
      </c>
      <c r="G114" s="202"/>
      <c r="H114" s="206">
        <v>0.11799999999999999</v>
      </c>
      <c r="I114" s="207"/>
      <c r="J114" s="202"/>
      <c r="K114" s="202"/>
      <c r="L114" s="208"/>
      <c r="M114" s="209"/>
      <c r="N114" s="210"/>
      <c r="O114" s="210"/>
      <c r="P114" s="210"/>
      <c r="Q114" s="210"/>
      <c r="R114" s="210"/>
      <c r="S114" s="210"/>
      <c r="T114" s="211"/>
      <c r="AT114" s="212" t="s">
        <v>138</v>
      </c>
      <c r="AU114" s="212" t="s">
        <v>83</v>
      </c>
      <c r="AV114" s="11" t="s">
        <v>83</v>
      </c>
      <c r="AW114" s="11" t="s">
        <v>37</v>
      </c>
      <c r="AX114" s="11" t="s">
        <v>78</v>
      </c>
      <c r="AY114" s="212" t="s">
        <v>125</v>
      </c>
    </row>
    <row r="115" spans="2:65" s="1" customFormat="1" ht="22.5" customHeight="1">
      <c r="B115" s="38"/>
      <c r="C115" s="189" t="s">
        <v>267</v>
      </c>
      <c r="D115" s="189" t="s">
        <v>128</v>
      </c>
      <c r="E115" s="190" t="s">
        <v>274</v>
      </c>
      <c r="F115" s="191" t="s">
        <v>275</v>
      </c>
      <c r="G115" s="192" t="s">
        <v>171</v>
      </c>
      <c r="H115" s="193">
        <v>3.3740000000000001</v>
      </c>
      <c r="I115" s="194"/>
      <c r="J115" s="195">
        <f>ROUND(I115*H115,2)</f>
        <v>0</v>
      </c>
      <c r="K115" s="191" t="s">
        <v>132</v>
      </c>
      <c r="L115" s="58"/>
      <c r="M115" s="196" t="s">
        <v>21</v>
      </c>
      <c r="N115" s="197" t="s">
        <v>44</v>
      </c>
      <c r="O115" s="39"/>
      <c r="P115" s="198">
        <f>O115*H115</f>
        <v>0</v>
      </c>
      <c r="Q115" s="198">
        <v>0</v>
      </c>
      <c r="R115" s="198">
        <f>Q115*H115</f>
        <v>0</v>
      </c>
      <c r="S115" s="198">
        <v>0</v>
      </c>
      <c r="T115" s="199">
        <f>S115*H115</f>
        <v>0</v>
      </c>
      <c r="AR115" s="21" t="s">
        <v>270</v>
      </c>
      <c r="AT115" s="21" t="s">
        <v>128</v>
      </c>
      <c r="AU115" s="21" t="s">
        <v>83</v>
      </c>
      <c r="AY115" s="21" t="s">
        <v>125</v>
      </c>
      <c r="BE115" s="200">
        <f>IF(N115="základní",J115,0)</f>
        <v>0</v>
      </c>
      <c r="BF115" s="200">
        <f>IF(N115="snížená",J115,0)</f>
        <v>0</v>
      </c>
      <c r="BG115" s="200">
        <f>IF(N115="zákl. přenesená",J115,0)</f>
        <v>0</v>
      </c>
      <c r="BH115" s="200">
        <f>IF(N115="sníž. přenesená",J115,0)</f>
        <v>0</v>
      </c>
      <c r="BI115" s="200">
        <f>IF(N115="nulová",J115,0)</f>
        <v>0</v>
      </c>
      <c r="BJ115" s="21" t="s">
        <v>78</v>
      </c>
      <c r="BK115" s="200">
        <f>ROUND(I115*H115,2)</f>
        <v>0</v>
      </c>
      <c r="BL115" s="21" t="s">
        <v>270</v>
      </c>
      <c r="BM115" s="21" t="s">
        <v>396</v>
      </c>
    </row>
    <row r="116" spans="2:65" s="11" customFormat="1" ht="13.5">
      <c r="B116" s="201"/>
      <c r="C116" s="202"/>
      <c r="D116" s="203" t="s">
        <v>138</v>
      </c>
      <c r="E116" s="204" t="s">
        <v>21</v>
      </c>
      <c r="F116" s="205" t="s">
        <v>397</v>
      </c>
      <c r="G116" s="202"/>
      <c r="H116" s="206">
        <v>3.3740000000000001</v>
      </c>
      <c r="I116" s="207"/>
      <c r="J116" s="202"/>
      <c r="K116" s="202"/>
      <c r="L116" s="208"/>
      <c r="M116" s="209"/>
      <c r="N116" s="210"/>
      <c r="O116" s="210"/>
      <c r="P116" s="210"/>
      <c r="Q116" s="210"/>
      <c r="R116" s="210"/>
      <c r="S116" s="210"/>
      <c r="T116" s="211"/>
      <c r="AT116" s="212" t="s">
        <v>138</v>
      </c>
      <c r="AU116" s="212" t="s">
        <v>83</v>
      </c>
      <c r="AV116" s="11" t="s">
        <v>83</v>
      </c>
      <c r="AW116" s="11" t="s">
        <v>37</v>
      </c>
      <c r="AX116" s="11" t="s">
        <v>78</v>
      </c>
      <c r="AY116" s="212" t="s">
        <v>125</v>
      </c>
    </row>
    <row r="117" spans="2:65" s="1" customFormat="1" ht="22.5" customHeight="1">
      <c r="B117" s="38"/>
      <c r="C117" s="217" t="s">
        <v>273</v>
      </c>
      <c r="D117" s="217" t="s">
        <v>182</v>
      </c>
      <c r="E117" s="218" t="s">
        <v>279</v>
      </c>
      <c r="F117" s="219" t="s">
        <v>280</v>
      </c>
      <c r="G117" s="220" t="s">
        <v>131</v>
      </c>
      <c r="H117" s="221">
        <v>49.08</v>
      </c>
      <c r="I117" s="222"/>
      <c r="J117" s="223">
        <f>ROUND(I117*H117,2)</f>
        <v>0</v>
      </c>
      <c r="K117" s="219" t="s">
        <v>132</v>
      </c>
      <c r="L117" s="224"/>
      <c r="M117" s="225" t="s">
        <v>21</v>
      </c>
      <c r="N117" s="226" t="s">
        <v>44</v>
      </c>
      <c r="O117" s="39"/>
      <c r="P117" s="198">
        <f>O117*H117</f>
        <v>0</v>
      </c>
      <c r="Q117" s="198">
        <v>1.06E-3</v>
      </c>
      <c r="R117" s="198">
        <f>Q117*H117</f>
        <v>5.2024799999999996E-2</v>
      </c>
      <c r="S117" s="198">
        <v>0</v>
      </c>
      <c r="T117" s="199">
        <f>S117*H117</f>
        <v>0</v>
      </c>
      <c r="AR117" s="21" t="s">
        <v>281</v>
      </c>
      <c r="AT117" s="21" t="s">
        <v>182</v>
      </c>
      <c r="AU117" s="21" t="s">
        <v>83</v>
      </c>
      <c r="AY117" s="21" t="s">
        <v>125</v>
      </c>
      <c r="BE117" s="200">
        <f>IF(N117="základní",J117,0)</f>
        <v>0</v>
      </c>
      <c r="BF117" s="200">
        <f>IF(N117="snížená",J117,0)</f>
        <v>0</v>
      </c>
      <c r="BG117" s="200">
        <f>IF(N117="zákl. přenesená",J117,0)</f>
        <v>0</v>
      </c>
      <c r="BH117" s="200">
        <f>IF(N117="sníž. přenesená",J117,0)</f>
        <v>0</v>
      </c>
      <c r="BI117" s="200">
        <f>IF(N117="nulová",J117,0)</f>
        <v>0</v>
      </c>
      <c r="BJ117" s="21" t="s">
        <v>78</v>
      </c>
      <c r="BK117" s="200">
        <f>ROUND(I117*H117,2)</f>
        <v>0</v>
      </c>
      <c r="BL117" s="21" t="s">
        <v>270</v>
      </c>
      <c r="BM117" s="21" t="s">
        <v>398</v>
      </c>
    </row>
    <row r="118" spans="2:65" s="11" customFormat="1" ht="13.5">
      <c r="B118" s="201"/>
      <c r="C118" s="202"/>
      <c r="D118" s="203" t="s">
        <v>138</v>
      </c>
      <c r="E118" s="204" t="s">
        <v>21</v>
      </c>
      <c r="F118" s="205" t="s">
        <v>399</v>
      </c>
      <c r="G118" s="202"/>
      <c r="H118" s="206">
        <v>49.08</v>
      </c>
      <c r="I118" s="207"/>
      <c r="J118" s="202"/>
      <c r="K118" s="202"/>
      <c r="L118" s="208"/>
      <c r="M118" s="209"/>
      <c r="N118" s="210"/>
      <c r="O118" s="210"/>
      <c r="P118" s="210"/>
      <c r="Q118" s="210"/>
      <c r="R118" s="210"/>
      <c r="S118" s="210"/>
      <c r="T118" s="211"/>
      <c r="AT118" s="212" t="s">
        <v>138</v>
      </c>
      <c r="AU118" s="212" t="s">
        <v>83</v>
      </c>
      <c r="AV118" s="11" t="s">
        <v>83</v>
      </c>
      <c r="AW118" s="11" t="s">
        <v>37</v>
      </c>
      <c r="AX118" s="11" t="s">
        <v>78</v>
      </c>
      <c r="AY118" s="212" t="s">
        <v>125</v>
      </c>
    </row>
    <row r="119" spans="2:65" s="1" customFormat="1" ht="31.5" customHeight="1">
      <c r="B119" s="38"/>
      <c r="C119" s="189" t="s">
        <v>10</v>
      </c>
      <c r="D119" s="189" t="s">
        <v>128</v>
      </c>
      <c r="E119" s="190" t="s">
        <v>287</v>
      </c>
      <c r="F119" s="191" t="s">
        <v>288</v>
      </c>
      <c r="G119" s="192" t="s">
        <v>164</v>
      </c>
      <c r="H119" s="193">
        <v>5.1999999999999998E-2</v>
      </c>
      <c r="I119" s="194"/>
      <c r="J119" s="195">
        <f>ROUND(I119*H119,2)</f>
        <v>0</v>
      </c>
      <c r="K119" s="191" t="s">
        <v>132</v>
      </c>
      <c r="L119" s="58"/>
      <c r="M119" s="196" t="s">
        <v>21</v>
      </c>
      <c r="N119" s="197" t="s">
        <v>44</v>
      </c>
      <c r="O119" s="39"/>
      <c r="P119" s="198">
        <f>O119*H119</f>
        <v>0</v>
      </c>
      <c r="Q119" s="198">
        <v>0</v>
      </c>
      <c r="R119" s="198">
        <f>Q119*H119</f>
        <v>0</v>
      </c>
      <c r="S119" s="198">
        <v>0</v>
      </c>
      <c r="T119" s="199">
        <f>S119*H119</f>
        <v>0</v>
      </c>
      <c r="AR119" s="21" t="s">
        <v>270</v>
      </c>
      <c r="AT119" s="21" t="s">
        <v>128</v>
      </c>
      <c r="AU119" s="21" t="s">
        <v>83</v>
      </c>
      <c r="AY119" s="21" t="s">
        <v>125</v>
      </c>
      <c r="BE119" s="200">
        <f>IF(N119="základní",J119,0)</f>
        <v>0</v>
      </c>
      <c r="BF119" s="200">
        <f>IF(N119="snížená",J119,0)</f>
        <v>0</v>
      </c>
      <c r="BG119" s="200">
        <f>IF(N119="zákl. přenesená",J119,0)</f>
        <v>0</v>
      </c>
      <c r="BH119" s="200">
        <f>IF(N119="sníž. přenesená",J119,0)</f>
        <v>0</v>
      </c>
      <c r="BI119" s="200">
        <f>IF(N119="nulová",J119,0)</f>
        <v>0</v>
      </c>
      <c r="BJ119" s="21" t="s">
        <v>78</v>
      </c>
      <c r="BK119" s="200">
        <f>ROUND(I119*H119,2)</f>
        <v>0</v>
      </c>
      <c r="BL119" s="21" t="s">
        <v>270</v>
      </c>
      <c r="BM119" s="21" t="s">
        <v>400</v>
      </c>
    </row>
    <row r="120" spans="2:65" s="10" customFormat="1" ht="29.85" customHeight="1">
      <c r="B120" s="172"/>
      <c r="C120" s="173"/>
      <c r="D120" s="186" t="s">
        <v>72</v>
      </c>
      <c r="E120" s="187" t="s">
        <v>290</v>
      </c>
      <c r="F120" s="187" t="s">
        <v>291</v>
      </c>
      <c r="G120" s="173"/>
      <c r="H120" s="173"/>
      <c r="I120" s="176"/>
      <c r="J120" s="188">
        <f>BK120</f>
        <v>0</v>
      </c>
      <c r="K120" s="173"/>
      <c r="L120" s="178"/>
      <c r="M120" s="179"/>
      <c r="N120" s="180"/>
      <c r="O120" s="180"/>
      <c r="P120" s="181">
        <f>SUM(P121:P138)</f>
        <v>0</v>
      </c>
      <c r="Q120" s="180"/>
      <c r="R120" s="181">
        <f>SUM(R121:R138)</f>
        <v>9.8970400000000014E-2</v>
      </c>
      <c r="S120" s="180"/>
      <c r="T120" s="182">
        <f>SUM(T121:T138)</f>
        <v>0</v>
      </c>
      <c r="AR120" s="183" t="s">
        <v>83</v>
      </c>
      <c r="AT120" s="184" t="s">
        <v>72</v>
      </c>
      <c r="AU120" s="184" t="s">
        <v>78</v>
      </c>
      <c r="AY120" s="183" t="s">
        <v>125</v>
      </c>
      <c r="BK120" s="185">
        <f>SUM(BK121:BK138)</f>
        <v>0</v>
      </c>
    </row>
    <row r="121" spans="2:65" s="1" customFormat="1" ht="31.5" customHeight="1">
      <c r="B121" s="38"/>
      <c r="C121" s="189" t="s">
        <v>270</v>
      </c>
      <c r="D121" s="189" t="s">
        <v>128</v>
      </c>
      <c r="E121" s="190" t="s">
        <v>401</v>
      </c>
      <c r="F121" s="191" t="s">
        <v>293</v>
      </c>
      <c r="G121" s="192" t="s">
        <v>294</v>
      </c>
      <c r="H121" s="193">
        <v>93</v>
      </c>
      <c r="I121" s="194"/>
      <c r="J121" s="195">
        <f>ROUND(I121*H121,2)</f>
        <v>0</v>
      </c>
      <c r="K121" s="191" t="s">
        <v>132</v>
      </c>
      <c r="L121" s="58"/>
      <c r="M121" s="196" t="s">
        <v>21</v>
      </c>
      <c r="N121" s="197" t="s">
        <v>44</v>
      </c>
      <c r="O121" s="39"/>
      <c r="P121" s="198">
        <f>O121*H121</f>
        <v>0</v>
      </c>
      <c r="Q121" s="198">
        <v>6.0000000000000002E-5</v>
      </c>
      <c r="R121" s="198">
        <f>Q121*H121</f>
        <v>5.5799999999999999E-3</v>
      </c>
      <c r="S121" s="198">
        <v>0</v>
      </c>
      <c r="T121" s="199">
        <f>S121*H121</f>
        <v>0</v>
      </c>
      <c r="AR121" s="21" t="s">
        <v>270</v>
      </c>
      <c r="AT121" s="21" t="s">
        <v>128</v>
      </c>
      <c r="AU121" s="21" t="s">
        <v>83</v>
      </c>
      <c r="AY121" s="21" t="s">
        <v>125</v>
      </c>
      <c r="BE121" s="200">
        <f>IF(N121="základní",J121,0)</f>
        <v>0</v>
      </c>
      <c r="BF121" s="200">
        <f>IF(N121="snížená",J121,0)</f>
        <v>0</v>
      </c>
      <c r="BG121" s="200">
        <f>IF(N121="zákl. přenesená",J121,0)</f>
        <v>0</v>
      </c>
      <c r="BH121" s="200">
        <f>IF(N121="sníž. přenesená",J121,0)</f>
        <v>0</v>
      </c>
      <c r="BI121" s="200">
        <f>IF(N121="nulová",J121,0)</f>
        <v>0</v>
      </c>
      <c r="BJ121" s="21" t="s">
        <v>78</v>
      </c>
      <c r="BK121" s="200">
        <f>ROUND(I121*H121,2)</f>
        <v>0</v>
      </c>
      <c r="BL121" s="21" t="s">
        <v>270</v>
      </c>
      <c r="BM121" s="21" t="s">
        <v>402</v>
      </c>
    </row>
    <row r="122" spans="2:65" s="1" customFormat="1" ht="22.5" customHeight="1">
      <c r="B122" s="38"/>
      <c r="C122" s="217" t="s">
        <v>297</v>
      </c>
      <c r="D122" s="217" t="s">
        <v>182</v>
      </c>
      <c r="E122" s="218" t="s">
        <v>298</v>
      </c>
      <c r="F122" s="219" t="s">
        <v>299</v>
      </c>
      <c r="G122" s="220" t="s">
        <v>164</v>
      </c>
      <c r="H122" s="221">
        <v>5.8000000000000003E-2</v>
      </c>
      <c r="I122" s="222"/>
      <c r="J122" s="223">
        <f>ROUND(I122*H122,2)</f>
        <v>0</v>
      </c>
      <c r="K122" s="219" t="s">
        <v>132</v>
      </c>
      <c r="L122" s="224"/>
      <c r="M122" s="225" t="s">
        <v>21</v>
      </c>
      <c r="N122" s="226" t="s">
        <v>44</v>
      </c>
      <c r="O122" s="39"/>
      <c r="P122" s="198">
        <f>O122*H122</f>
        <v>0</v>
      </c>
      <c r="Q122" s="198">
        <v>1</v>
      </c>
      <c r="R122" s="198">
        <f>Q122*H122</f>
        <v>5.8000000000000003E-2</v>
      </c>
      <c r="S122" s="198">
        <v>0</v>
      </c>
      <c r="T122" s="199">
        <f>S122*H122</f>
        <v>0</v>
      </c>
      <c r="AR122" s="21" t="s">
        <v>281</v>
      </c>
      <c r="AT122" s="21" t="s">
        <v>182</v>
      </c>
      <c r="AU122" s="21" t="s">
        <v>83</v>
      </c>
      <c r="AY122" s="21" t="s">
        <v>125</v>
      </c>
      <c r="BE122" s="200">
        <f>IF(N122="základní",J122,0)</f>
        <v>0</v>
      </c>
      <c r="BF122" s="200">
        <f>IF(N122="snížená",J122,0)</f>
        <v>0</v>
      </c>
      <c r="BG122" s="200">
        <f>IF(N122="zákl. přenesená",J122,0)</f>
        <v>0</v>
      </c>
      <c r="BH122" s="200">
        <f>IF(N122="sníž. přenesená",J122,0)</f>
        <v>0</v>
      </c>
      <c r="BI122" s="200">
        <f>IF(N122="nulová",J122,0)</f>
        <v>0</v>
      </c>
      <c r="BJ122" s="21" t="s">
        <v>78</v>
      </c>
      <c r="BK122" s="200">
        <f>ROUND(I122*H122,2)</f>
        <v>0</v>
      </c>
      <c r="BL122" s="21" t="s">
        <v>270</v>
      </c>
      <c r="BM122" s="21" t="s">
        <v>403</v>
      </c>
    </row>
    <row r="123" spans="2:65" s="1" customFormat="1" ht="27">
      <c r="B123" s="38"/>
      <c r="C123" s="60"/>
      <c r="D123" s="213" t="s">
        <v>301</v>
      </c>
      <c r="E123" s="60"/>
      <c r="F123" s="229" t="s">
        <v>302</v>
      </c>
      <c r="G123" s="60"/>
      <c r="H123" s="60"/>
      <c r="I123" s="159"/>
      <c r="J123" s="60"/>
      <c r="K123" s="60"/>
      <c r="L123" s="58"/>
      <c r="M123" s="228"/>
      <c r="N123" s="39"/>
      <c r="O123" s="39"/>
      <c r="P123" s="39"/>
      <c r="Q123" s="39"/>
      <c r="R123" s="39"/>
      <c r="S123" s="39"/>
      <c r="T123" s="75"/>
      <c r="AT123" s="21" t="s">
        <v>301</v>
      </c>
      <c r="AU123" s="21" t="s">
        <v>83</v>
      </c>
    </row>
    <row r="124" spans="2:65" s="11" customFormat="1" ht="13.5">
      <c r="B124" s="201"/>
      <c r="C124" s="202"/>
      <c r="D124" s="203" t="s">
        <v>138</v>
      </c>
      <c r="E124" s="204" t="s">
        <v>21</v>
      </c>
      <c r="F124" s="205" t="s">
        <v>404</v>
      </c>
      <c r="G124" s="202"/>
      <c r="H124" s="206">
        <v>5.8000000000000003E-2</v>
      </c>
      <c r="I124" s="207"/>
      <c r="J124" s="202"/>
      <c r="K124" s="202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138</v>
      </c>
      <c r="AU124" s="212" t="s">
        <v>83</v>
      </c>
      <c r="AV124" s="11" t="s">
        <v>83</v>
      </c>
      <c r="AW124" s="11" t="s">
        <v>37</v>
      </c>
      <c r="AX124" s="11" t="s">
        <v>78</v>
      </c>
      <c r="AY124" s="212" t="s">
        <v>125</v>
      </c>
    </row>
    <row r="125" spans="2:65" s="1" customFormat="1" ht="22.5" customHeight="1">
      <c r="B125" s="38"/>
      <c r="C125" s="217" t="s">
        <v>203</v>
      </c>
      <c r="D125" s="217" t="s">
        <v>182</v>
      </c>
      <c r="E125" s="218" t="s">
        <v>304</v>
      </c>
      <c r="F125" s="219" t="s">
        <v>305</v>
      </c>
      <c r="G125" s="220" t="s">
        <v>164</v>
      </c>
      <c r="H125" s="221">
        <v>1.9E-2</v>
      </c>
      <c r="I125" s="222"/>
      <c r="J125" s="223">
        <f>ROUND(I125*H125,2)</f>
        <v>0</v>
      </c>
      <c r="K125" s="219" t="s">
        <v>132</v>
      </c>
      <c r="L125" s="224"/>
      <c r="M125" s="225" t="s">
        <v>21</v>
      </c>
      <c r="N125" s="226" t="s">
        <v>44</v>
      </c>
      <c r="O125" s="39"/>
      <c r="P125" s="198">
        <f>O125*H125</f>
        <v>0</v>
      </c>
      <c r="Q125" s="198">
        <v>1</v>
      </c>
      <c r="R125" s="198">
        <f>Q125*H125</f>
        <v>1.9E-2</v>
      </c>
      <c r="S125" s="198">
        <v>0</v>
      </c>
      <c r="T125" s="199">
        <f>S125*H125</f>
        <v>0</v>
      </c>
      <c r="AR125" s="21" t="s">
        <v>281</v>
      </c>
      <c r="AT125" s="21" t="s">
        <v>182</v>
      </c>
      <c r="AU125" s="21" t="s">
        <v>83</v>
      </c>
      <c r="AY125" s="21" t="s">
        <v>125</v>
      </c>
      <c r="BE125" s="200">
        <f>IF(N125="základní",J125,0)</f>
        <v>0</v>
      </c>
      <c r="BF125" s="200">
        <f>IF(N125="snížená",J125,0)</f>
        <v>0</v>
      </c>
      <c r="BG125" s="200">
        <f>IF(N125="zákl. přenesená",J125,0)</f>
        <v>0</v>
      </c>
      <c r="BH125" s="200">
        <f>IF(N125="sníž. přenesená",J125,0)</f>
        <v>0</v>
      </c>
      <c r="BI125" s="200">
        <f>IF(N125="nulová",J125,0)</f>
        <v>0</v>
      </c>
      <c r="BJ125" s="21" t="s">
        <v>78</v>
      </c>
      <c r="BK125" s="200">
        <f>ROUND(I125*H125,2)</f>
        <v>0</v>
      </c>
      <c r="BL125" s="21" t="s">
        <v>270</v>
      </c>
      <c r="BM125" s="21" t="s">
        <v>405</v>
      </c>
    </row>
    <row r="126" spans="2:65" s="1" customFormat="1" ht="27">
      <c r="B126" s="38"/>
      <c r="C126" s="60"/>
      <c r="D126" s="213" t="s">
        <v>301</v>
      </c>
      <c r="E126" s="60"/>
      <c r="F126" s="229" t="s">
        <v>307</v>
      </c>
      <c r="G126" s="60"/>
      <c r="H126" s="60"/>
      <c r="I126" s="159"/>
      <c r="J126" s="60"/>
      <c r="K126" s="60"/>
      <c r="L126" s="58"/>
      <c r="M126" s="228"/>
      <c r="N126" s="39"/>
      <c r="O126" s="39"/>
      <c r="P126" s="39"/>
      <c r="Q126" s="39"/>
      <c r="R126" s="39"/>
      <c r="S126" s="39"/>
      <c r="T126" s="75"/>
      <c r="AT126" s="21" t="s">
        <v>301</v>
      </c>
      <c r="AU126" s="21" t="s">
        <v>83</v>
      </c>
    </row>
    <row r="127" spans="2:65" s="11" customFormat="1" ht="13.5">
      <c r="B127" s="201"/>
      <c r="C127" s="202"/>
      <c r="D127" s="203" t="s">
        <v>138</v>
      </c>
      <c r="E127" s="204" t="s">
        <v>21</v>
      </c>
      <c r="F127" s="205" t="s">
        <v>406</v>
      </c>
      <c r="G127" s="202"/>
      <c r="H127" s="206">
        <v>1.9E-2</v>
      </c>
      <c r="I127" s="207"/>
      <c r="J127" s="202"/>
      <c r="K127" s="202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138</v>
      </c>
      <c r="AU127" s="212" t="s">
        <v>83</v>
      </c>
      <c r="AV127" s="11" t="s">
        <v>83</v>
      </c>
      <c r="AW127" s="11" t="s">
        <v>37</v>
      </c>
      <c r="AX127" s="11" t="s">
        <v>78</v>
      </c>
      <c r="AY127" s="212" t="s">
        <v>125</v>
      </c>
    </row>
    <row r="128" spans="2:65" s="1" customFormat="1" ht="22.5" customHeight="1">
      <c r="B128" s="38"/>
      <c r="C128" s="217" t="s">
        <v>309</v>
      </c>
      <c r="D128" s="217" t="s">
        <v>182</v>
      </c>
      <c r="E128" s="218" t="s">
        <v>310</v>
      </c>
      <c r="F128" s="219" t="s">
        <v>311</v>
      </c>
      <c r="G128" s="220" t="s">
        <v>164</v>
      </c>
      <c r="H128" s="221">
        <v>6.0000000000000001E-3</v>
      </c>
      <c r="I128" s="222"/>
      <c r="J128" s="223">
        <f>ROUND(I128*H128,2)</f>
        <v>0</v>
      </c>
      <c r="K128" s="219" t="s">
        <v>132</v>
      </c>
      <c r="L128" s="224"/>
      <c r="M128" s="225" t="s">
        <v>21</v>
      </c>
      <c r="N128" s="226" t="s">
        <v>44</v>
      </c>
      <c r="O128" s="39"/>
      <c r="P128" s="198">
        <f>O128*H128</f>
        <v>0</v>
      </c>
      <c r="Q128" s="198">
        <v>1</v>
      </c>
      <c r="R128" s="198">
        <f>Q128*H128</f>
        <v>6.0000000000000001E-3</v>
      </c>
      <c r="S128" s="198">
        <v>0</v>
      </c>
      <c r="T128" s="199">
        <f>S128*H128</f>
        <v>0</v>
      </c>
      <c r="AR128" s="21" t="s">
        <v>281</v>
      </c>
      <c r="AT128" s="21" t="s">
        <v>182</v>
      </c>
      <c r="AU128" s="21" t="s">
        <v>83</v>
      </c>
      <c r="AY128" s="21" t="s">
        <v>125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21" t="s">
        <v>78</v>
      </c>
      <c r="BK128" s="200">
        <f>ROUND(I128*H128,2)</f>
        <v>0</v>
      </c>
      <c r="BL128" s="21" t="s">
        <v>270</v>
      </c>
      <c r="BM128" s="21" t="s">
        <v>407</v>
      </c>
    </row>
    <row r="129" spans="2:65" s="1" customFormat="1" ht="27">
      <c r="B129" s="38"/>
      <c r="C129" s="60"/>
      <c r="D129" s="213" t="s">
        <v>301</v>
      </c>
      <c r="E129" s="60"/>
      <c r="F129" s="229" t="s">
        <v>313</v>
      </c>
      <c r="G129" s="60"/>
      <c r="H129" s="60"/>
      <c r="I129" s="159"/>
      <c r="J129" s="60"/>
      <c r="K129" s="60"/>
      <c r="L129" s="58"/>
      <c r="M129" s="228"/>
      <c r="N129" s="39"/>
      <c r="O129" s="39"/>
      <c r="P129" s="39"/>
      <c r="Q129" s="39"/>
      <c r="R129" s="39"/>
      <c r="S129" s="39"/>
      <c r="T129" s="75"/>
      <c r="AT129" s="21" t="s">
        <v>301</v>
      </c>
      <c r="AU129" s="21" t="s">
        <v>83</v>
      </c>
    </row>
    <row r="130" spans="2:65" s="11" customFormat="1" ht="13.5">
      <c r="B130" s="201"/>
      <c r="C130" s="202"/>
      <c r="D130" s="203" t="s">
        <v>138</v>
      </c>
      <c r="E130" s="204" t="s">
        <v>21</v>
      </c>
      <c r="F130" s="205" t="s">
        <v>408</v>
      </c>
      <c r="G130" s="202"/>
      <c r="H130" s="206">
        <v>6.0000000000000001E-3</v>
      </c>
      <c r="I130" s="207"/>
      <c r="J130" s="202"/>
      <c r="K130" s="202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138</v>
      </c>
      <c r="AU130" s="212" t="s">
        <v>83</v>
      </c>
      <c r="AV130" s="11" t="s">
        <v>83</v>
      </c>
      <c r="AW130" s="11" t="s">
        <v>37</v>
      </c>
      <c r="AX130" s="11" t="s">
        <v>78</v>
      </c>
      <c r="AY130" s="212" t="s">
        <v>125</v>
      </c>
    </row>
    <row r="131" spans="2:65" s="1" customFormat="1" ht="22.5" customHeight="1">
      <c r="B131" s="38"/>
      <c r="C131" s="217" t="s">
        <v>315</v>
      </c>
      <c r="D131" s="217" t="s">
        <v>182</v>
      </c>
      <c r="E131" s="218" t="s">
        <v>316</v>
      </c>
      <c r="F131" s="219" t="s">
        <v>317</v>
      </c>
      <c r="G131" s="220" t="s">
        <v>193</v>
      </c>
      <c r="H131" s="221">
        <v>4</v>
      </c>
      <c r="I131" s="222"/>
      <c r="J131" s="223">
        <f t="shared" ref="J131:J136" si="0">ROUND(I131*H131,2)</f>
        <v>0</v>
      </c>
      <c r="K131" s="219" t="s">
        <v>132</v>
      </c>
      <c r="L131" s="224"/>
      <c r="M131" s="225" t="s">
        <v>21</v>
      </c>
      <c r="N131" s="226" t="s">
        <v>44</v>
      </c>
      <c r="O131" s="39"/>
      <c r="P131" s="198">
        <f t="shared" ref="P131:P136" si="1">O131*H131</f>
        <v>0</v>
      </c>
      <c r="Q131" s="198">
        <v>1.5499999999999999E-3</v>
      </c>
      <c r="R131" s="198">
        <f t="shared" ref="R131:R136" si="2">Q131*H131</f>
        <v>6.1999999999999998E-3</v>
      </c>
      <c r="S131" s="198">
        <v>0</v>
      </c>
      <c r="T131" s="199">
        <f t="shared" ref="T131:T136" si="3">S131*H131</f>
        <v>0</v>
      </c>
      <c r="AR131" s="21" t="s">
        <v>281</v>
      </c>
      <c r="AT131" s="21" t="s">
        <v>182</v>
      </c>
      <c r="AU131" s="21" t="s">
        <v>83</v>
      </c>
      <c r="AY131" s="21" t="s">
        <v>125</v>
      </c>
      <c r="BE131" s="200">
        <f t="shared" ref="BE131:BE136" si="4">IF(N131="základní",J131,0)</f>
        <v>0</v>
      </c>
      <c r="BF131" s="200">
        <f t="shared" ref="BF131:BF136" si="5">IF(N131="snížená",J131,0)</f>
        <v>0</v>
      </c>
      <c r="BG131" s="200">
        <f t="shared" ref="BG131:BG136" si="6">IF(N131="zákl. přenesená",J131,0)</f>
        <v>0</v>
      </c>
      <c r="BH131" s="200">
        <f t="shared" ref="BH131:BH136" si="7">IF(N131="sníž. přenesená",J131,0)</f>
        <v>0</v>
      </c>
      <c r="BI131" s="200">
        <f t="shared" ref="BI131:BI136" si="8">IF(N131="nulová",J131,0)</f>
        <v>0</v>
      </c>
      <c r="BJ131" s="21" t="s">
        <v>78</v>
      </c>
      <c r="BK131" s="200">
        <f t="shared" ref="BK131:BK136" si="9">ROUND(I131*H131,2)</f>
        <v>0</v>
      </c>
      <c r="BL131" s="21" t="s">
        <v>270</v>
      </c>
      <c r="BM131" s="21" t="s">
        <v>409</v>
      </c>
    </row>
    <row r="132" spans="2:65" s="1" customFormat="1" ht="22.5" customHeight="1">
      <c r="B132" s="38"/>
      <c r="C132" s="217" t="s">
        <v>9</v>
      </c>
      <c r="D132" s="217" t="s">
        <v>182</v>
      </c>
      <c r="E132" s="218" t="s">
        <v>324</v>
      </c>
      <c r="F132" s="219" t="s">
        <v>325</v>
      </c>
      <c r="G132" s="220" t="s">
        <v>326</v>
      </c>
      <c r="H132" s="221">
        <v>1.6E-2</v>
      </c>
      <c r="I132" s="222"/>
      <c r="J132" s="223">
        <f t="shared" si="0"/>
        <v>0</v>
      </c>
      <c r="K132" s="219" t="s">
        <v>132</v>
      </c>
      <c r="L132" s="224"/>
      <c r="M132" s="225" t="s">
        <v>21</v>
      </c>
      <c r="N132" s="226" t="s">
        <v>44</v>
      </c>
      <c r="O132" s="39"/>
      <c r="P132" s="198">
        <f t="shared" si="1"/>
        <v>0</v>
      </c>
      <c r="Q132" s="198">
        <v>6.4399999999999999E-2</v>
      </c>
      <c r="R132" s="198">
        <f t="shared" si="2"/>
        <v>1.0304000000000001E-3</v>
      </c>
      <c r="S132" s="198">
        <v>0</v>
      </c>
      <c r="T132" s="199">
        <f t="shared" si="3"/>
        <v>0</v>
      </c>
      <c r="AR132" s="21" t="s">
        <v>281</v>
      </c>
      <c r="AT132" s="21" t="s">
        <v>182</v>
      </c>
      <c r="AU132" s="21" t="s">
        <v>83</v>
      </c>
      <c r="AY132" s="21" t="s">
        <v>125</v>
      </c>
      <c r="BE132" s="200">
        <f t="shared" si="4"/>
        <v>0</v>
      </c>
      <c r="BF132" s="200">
        <f t="shared" si="5"/>
        <v>0</v>
      </c>
      <c r="BG132" s="200">
        <f t="shared" si="6"/>
        <v>0</v>
      </c>
      <c r="BH132" s="200">
        <f t="shared" si="7"/>
        <v>0</v>
      </c>
      <c r="BI132" s="200">
        <f t="shared" si="8"/>
        <v>0</v>
      </c>
      <c r="BJ132" s="21" t="s">
        <v>78</v>
      </c>
      <c r="BK132" s="200">
        <f t="shared" si="9"/>
        <v>0</v>
      </c>
      <c r="BL132" s="21" t="s">
        <v>270</v>
      </c>
      <c r="BM132" s="21" t="s">
        <v>410</v>
      </c>
    </row>
    <row r="133" spans="2:65" s="1" customFormat="1" ht="22.5" customHeight="1">
      <c r="B133" s="38"/>
      <c r="C133" s="217" t="s">
        <v>190</v>
      </c>
      <c r="D133" s="217" t="s">
        <v>182</v>
      </c>
      <c r="E133" s="218" t="s">
        <v>332</v>
      </c>
      <c r="F133" s="219" t="s">
        <v>333</v>
      </c>
      <c r="G133" s="220" t="s">
        <v>193</v>
      </c>
      <c r="H133" s="221">
        <v>230</v>
      </c>
      <c r="I133" s="222"/>
      <c r="J133" s="223">
        <f t="shared" si="0"/>
        <v>0</v>
      </c>
      <c r="K133" s="219" t="s">
        <v>132</v>
      </c>
      <c r="L133" s="224"/>
      <c r="M133" s="225" t="s">
        <v>21</v>
      </c>
      <c r="N133" s="226" t="s">
        <v>44</v>
      </c>
      <c r="O133" s="39"/>
      <c r="P133" s="198">
        <f t="shared" si="1"/>
        <v>0</v>
      </c>
      <c r="Q133" s="198">
        <v>0</v>
      </c>
      <c r="R133" s="198">
        <f t="shared" si="2"/>
        <v>0</v>
      </c>
      <c r="S133" s="198">
        <v>0</v>
      </c>
      <c r="T133" s="199">
        <f t="shared" si="3"/>
        <v>0</v>
      </c>
      <c r="AR133" s="21" t="s">
        <v>281</v>
      </c>
      <c r="AT133" s="21" t="s">
        <v>182</v>
      </c>
      <c r="AU133" s="21" t="s">
        <v>83</v>
      </c>
      <c r="AY133" s="21" t="s">
        <v>125</v>
      </c>
      <c r="BE133" s="200">
        <f t="shared" si="4"/>
        <v>0</v>
      </c>
      <c r="BF133" s="200">
        <f t="shared" si="5"/>
        <v>0</v>
      </c>
      <c r="BG133" s="200">
        <f t="shared" si="6"/>
        <v>0</v>
      </c>
      <c r="BH133" s="200">
        <f t="shared" si="7"/>
        <v>0</v>
      </c>
      <c r="BI133" s="200">
        <f t="shared" si="8"/>
        <v>0</v>
      </c>
      <c r="BJ133" s="21" t="s">
        <v>78</v>
      </c>
      <c r="BK133" s="200">
        <f t="shared" si="9"/>
        <v>0</v>
      </c>
      <c r="BL133" s="21" t="s">
        <v>270</v>
      </c>
      <c r="BM133" s="21" t="s">
        <v>411</v>
      </c>
    </row>
    <row r="134" spans="2:65" s="1" customFormat="1" ht="22.5" customHeight="1">
      <c r="B134" s="38"/>
      <c r="C134" s="217" t="s">
        <v>195</v>
      </c>
      <c r="D134" s="217" t="s">
        <v>182</v>
      </c>
      <c r="E134" s="218" t="s">
        <v>412</v>
      </c>
      <c r="F134" s="219" t="s">
        <v>413</v>
      </c>
      <c r="G134" s="220" t="s">
        <v>414</v>
      </c>
      <c r="H134" s="221">
        <v>0.06</v>
      </c>
      <c r="I134" s="222"/>
      <c r="J134" s="223">
        <f t="shared" si="0"/>
        <v>0</v>
      </c>
      <c r="K134" s="219" t="s">
        <v>132</v>
      </c>
      <c r="L134" s="224"/>
      <c r="M134" s="225" t="s">
        <v>21</v>
      </c>
      <c r="N134" s="226" t="s">
        <v>44</v>
      </c>
      <c r="O134" s="39"/>
      <c r="P134" s="198">
        <f t="shared" si="1"/>
        <v>0</v>
      </c>
      <c r="Q134" s="198">
        <v>2.4E-2</v>
      </c>
      <c r="R134" s="198">
        <f t="shared" si="2"/>
        <v>1.4399999999999999E-3</v>
      </c>
      <c r="S134" s="198">
        <v>0</v>
      </c>
      <c r="T134" s="199">
        <f t="shared" si="3"/>
        <v>0</v>
      </c>
      <c r="AR134" s="21" t="s">
        <v>281</v>
      </c>
      <c r="AT134" s="21" t="s">
        <v>182</v>
      </c>
      <c r="AU134" s="21" t="s">
        <v>83</v>
      </c>
      <c r="AY134" s="21" t="s">
        <v>125</v>
      </c>
      <c r="BE134" s="200">
        <f t="shared" si="4"/>
        <v>0</v>
      </c>
      <c r="BF134" s="200">
        <f t="shared" si="5"/>
        <v>0</v>
      </c>
      <c r="BG134" s="200">
        <f t="shared" si="6"/>
        <v>0</v>
      </c>
      <c r="BH134" s="200">
        <f t="shared" si="7"/>
        <v>0</v>
      </c>
      <c r="BI134" s="200">
        <f t="shared" si="8"/>
        <v>0</v>
      </c>
      <c r="BJ134" s="21" t="s">
        <v>78</v>
      </c>
      <c r="BK134" s="200">
        <f t="shared" si="9"/>
        <v>0</v>
      </c>
      <c r="BL134" s="21" t="s">
        <v>270</v>
      </c>
      <c r="BM134" s="21" t="s">
        <v>415</v>
      </c>
    </row>
    <row r="135" spans="2:65" s="1" customFormat="1" ht="22.5" customHeight="1">
      <c r="B135" s="38"/>
      <c r="C135" s="217" t="s">
        <v>199</v>
      </c>
      <c r="D135" s="217" t="s">
        <v>182</v>
      </c>
      <c r="E135" s="218" t="s">
        <v>416</v>
      </c>
      <c r="F135" s="219" t="s">
        <v>417</v>
      </c>
      <c r="G135" s="220" t="s">
        <v>193</v>
      </c>
      <c r="H135" s="221">
        <v>1</v>
      </c>
      <c r="I135" s="222"/>
      <c r="J135" s="223">
        <f t="shared" si="0"/>
        <v>0</v>
      </c>
      <c r="K135" s="219" t="s">
        <v>132</v>
      </c>
      <c r="L135" s="224"/>
      <c r="M135" s="225" t="s">
        <v>21</v>
      </c>
      <c r="N135" s="226" t="s">
        <v>44</v>
      </c>
      <c r="O135" s="39"/>
      <c r="P135" s="198">
        <f t="shared" si="1"/>
        <v>0</v>
      </c>
      <c r="Q135" s="198">
        <v>5.1999999999999995E-4</v>
      </c>
      <c r="R135" s="198">
        <f t="shared" si="2"/>
        <v>5.1999999999999995E-4</v>
      </c>
      <c r="S135" s="198">
        <v>0</v>
      </c>
      <c r="T135" s="199">
        <f t="shared" si="3"/>
        <v>0</v>
      </c>
      <c r="AR135" s="21" t="s">
        <v>281</v>
      </c>
      <c r="AT135" s="21" t="s">
        <v>182</v>
      </c>
      <c r="AU135" s="21" t="s">
        <v>83</v>
      </c>
      <c r="AY135" s="21" t="s">
        <v>125</v>
      </c>
      <c r="BE135" s="200">
        <f t="shared" si="4"/>
        <v>0</v>
      </c>
      <c r="BF135" s="200">
        <f t="shared" si="5"/>
        <v>0</v>
      </c>
      <c r="BG135" s="200">
        <f t="shared" si="6"/>
        <v>0</v>
      </c>
      <c r="BH135" s="200">
        <f t="shared" si="7"/>
        <v>0</v>
      </c>
      <c r="BI135" s="200">
        <f t="shared" si="8"/>
        <v>0</v>
      </c>
      <c r="BJ135" s="21" t="s">
        <v>78</v>
      </c>
      <c r="BK135" s="200">
        <f t="shared" si="9"/>
        <v>0</v>
      </c>
      <c r="BL135" s="21" t="s">
        <v>270</v>
      </c>
      <c r="BM135" s="21" t="s">
        <v>418</v>
      </c>
    </row>
    <row r="136" spans="2:65" s="1" customFormat="1" ht="22.5" customHeight="1">
      <c r="B136" s="38"/>
      <c r="C136" s="217" t="s">
        <v>223</v>
      </c>
      <c r="D136" s="217" t="s">
        <v>182</v>
      </c>
      <c r="E136" s="218" t="s">
        <v>419</v>
      </c>
      <c r="F136" s="219" t="s">
        <v>420</v>
      </c>
      <c r="G136" s="220" t="s">
        <v>193</v>
      </c>
      <c r="H136" s="221">
        <v>1</v>
      </c>
      <c r="I136" s="222"/>
      <c r="J136" s="223">
        <f t="shared" si="0"/>
        <v>0</v>
      </c>
      <c r="K136" s="219" t="s">
        <v>132</v>
      </c>
      <c r="L136" s="224"/>
      <c r="M136" s="225" t="s">
        <v>21</v>
      </c>
      <c r="N136" s="226" t="s">
        <v>44</v>
      </c>
      <c r="O136" s="39"/>
      <c r="P136" s="198">
        <f t="shared" si="1"/>
        <v>0</v>
      </c>
      <c r="Q136" s="198">
        <v>1.1999999999999999E-3</v>
      </c>
      <c r="R136" s="198">
        <f t="shared" si="2"/>
        <v>1.1999999999999999E-3</v>
      </c>
      <c r="S136" s="198">
        <v>0</v>
      </c>
      <c r="T136" s="199">
        <f t="shared" si="3"/>
        <v>0</v>
      </c>
      <c r="AR136" s="21" t="s">
        <v>281</v>
      </c>
      <c r="AT136" s="21" t="s">
        <v>182</v>
      </c>
      <c r="AU136" s="21" t="s">
        <v>83</v>
      </c>
      <c r="AY136" s="21" t="s">
        <v>125</v>
      </c>
      <c r="BE136" s="200">
        <f t="shared" si="4"/>
        <v>0</v>
      </c>
      <c r="BF136" s="200">
        <f t="shared" si="5"/>
        <v>0</v>
      </c>
      <c r="BG136" s="200">
        <f t="shared" si="6"/>
        <v>0</v>
      </c>
      <c r="BH136" s="200">
        <f t="shared" si="7"/>
        <v>0</v>
      </c>
      <c r="BI136" s="200">
        <f t="shared" si="8"/>
        <v>0</v>
      </c>
      <c r="BJ136" s="21" t="s">
        <v>78</v>
      </c>
      <c r="BK136" s="200">
        <f t="shared" si="9"/>
        <v>0</v>
      </c>
      <c r="BL136" s="21" t="s">
        <v>270</v>
      </c>
      <c r="BM136" s="21" t="s">
        <v>421</v>
      </c>
    </row>
    <row r="137" spans="2:65" s="1" customFormat="1" ht="27">
      <c r="B137" s="38"/>
      <c r="C137" s="60"/>
      <c r="D137" s="203" t="s">
        <v>301</v>
      </c>
      <c r="E137" s="60"/>
      <c r="F137" s="227" t="s">
        <v>422</v>
      </c>
      <c r="G137" s="60"/>
      <c r="H137" s="60"/>
      <c r="I137" s="159"/>
      <c r="J137" s="60"/>
      <c r="K137" s="60"/>
      <c r="L137" s="58"/>
      <c r="M137" s="228"/>
      <c r="N137" s="39"/>
      <c r="O137" s="39"/>
      <c r="P137" s="39"/>
      <c r="Q137" s="39"/>
      <c r="R137" s="39"/>
      <c r="S137" s="39"/>
      <c r="T137" s="75"/>
      <c r="AT137" s="21" t="s">
        <v>301</v>
      </c>
      <c r="AU137" s="21" t="s">
        <v>83</v>
      </c>
    </row>
    <row r="138" spans="2:65" s="1" customFormat="1" ht="31.5" customHeight="1">
      <c r="B138" s="38"/>
      <c r="C138" s="189" t="s">
        <v>177</v>
      </c>
      <c r="D138" s="189" t="s">
        <v>128</v>
      </c>
      <c r="E138" s="190" t="s">
        <v>336</v>
      </c>
      <c r="F138" s="191" t="s">
        <v>337</v>
      </c>
      <c r="G138" s="192" t="s">
        <v>164</v>
      </c>
      <c r="H138" s="193">
        <v>9.9000000000000005E-2</v>
      </c>
      <c r="I138" s="194"/>
      <c r="J138" s="195">
        <f>ROUND(I138*H138,2)</f>
        <v>0</v>
      </c>
      <c r="K138" s="191" t="s">
        <v>132</v>
      </c>
      <c r="L138" s="58"/>
      <c r="M138" s="196" t="s">
        <v>21</v>
      </c>
      <c r="N138" s="197" t="s">
        <v>44</v>
      </c>
      <c r="O138" s="39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AR138" s="21" t="s">
        <v>270</v>
      </c>
      <c r="AT138" s="21" t="s">
        <v>128</v>
      </c>
      <c r="AU138" s="21" t="s">
        <v>83</v>
      </c>
      <c r="AY138" s="21" t="s">
        <v>125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21" t="s">
        <v>78</v>
      </c>
      <c r="BK138" s="200">
        <f>ROUND(I138*H138,2)</f>
        <v>0</v>
      </c>
      <c r="BL138" s="21" t="s">
        <v>270</v>
      </c>
      <c r="BM138" s="21" t="s">
        <v>423</v>
      </c>
    </row>
    <row r="139" spans="2:65" s="10" customFormat="1" ht="29.85" customHeight="1">
      <c r="B139" s="172"/>
      <c r="C139" s="173"/>
      <c r="D139" s="186" t="s">
        <v>72</v>
      </c>
      <c r="E139" s="187" t="s">
        <v>339</v>
      </c>
      <c r="F139" s="187" t="s">
        <v>340</v>
      </c>
      <c r="G139" s="173"/>
      <c r="H139" s="173"/>
      <c r="I139" s="176"/>
      <c r="J139" s="188">
        <f>BK139</f>
        <v>0</v>
      </c>
      <c r="K139" s="173"/>
      <c r="L139" s="178"/>
      <c r="M139" s="179"/>
      <c r="N139" s="180"/>
      <c r="O139" s="180"/>
      <c r="P139" s="181">
        <f>SUM(P140:P143)</f>
        <v>0</v>
      </c>
      <c r="Q139" s="180"/>
      <c r="R139" s="181">
        <f>SUM(R140:R143)</f>
        <v>2.3558400000000001E-3</v>
      </c>
      <c r="S139" s="180"/>
      <c r="T139" s="182">
        <f>SUM(T140:T143)</f>
        <v>0</v>
      </c>
      <c r="AR139" s="183" t="s">
        <v>83</v>
      </c>
      <c r="AT139" s="184" t="s">
        <v>72</v>
      </c>
      <c r="AU139" s="184" t="s">
        <v>78</v>
      </c>
      <c r="AY139" s="183" t="s">
        <v>125</v>
      </c>
      <c r="BK139" s="185">
        <f>SUM(BK140:BK143)</f>
        <v>0</v>
      </c>
    </row>
    <row r="140" spans="2:65" s="1" customFormat="1" ht="22.5" customHeight="1">
      <c r="B140" s="38"/>
      <c r="C140" s="189" t="s">
        <v>210</v>
      </c>
      <c r="D140" s="189" t="s">
        <v>128</v>
      </c>
      <c r="E140" s="190" t="s">
        <v>342</v>
      </c>
      <c r="F140" s="191" t="s">
        <v>343</v>
      </c>
      <c r="G140" s="192" t="s">
        <v>294</v>
      </c>
      <c r="H140" s="193">
        <v>93</v>
      </c>
      <c r="I140" s="194"/>
      <c r="J140" s="195">
        <f>ROUND(I140*H140,2)</f>
        <v>0</v>
      </c>
      <c r="K140" s="191" t="s">
        <v>21</v>
      </c>
      <c r="L140" s="58"/>
      <c r="M140" s="196" t="s">
        <v>21</v>
      </c>
      <c r="N140" s="197" t="s">
        <v>44</v>
      </c>
      <c r="O140" s="39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AR140" s="21" t="s">
        <v>270</v>
      </c>
      <c r="AT140" s="21" t="s">
        <v>128</v>
      </c>
      <c r="AU140" s="21" t="s">
        <v>83</v>
      </c>
      <c r="AY140" s="21" t="s">
        <v>125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21" t="s">
        <v>78</v>
      </c>
      <c r="BK140" s="200">
        <f>ROUND(I140*H140,2)</f>
        <v>0</v>
      </c>
      <c r="BL140" s="21" t="s">
        <v>270</v>
      </c>
      <c r="BM140" s="21" t="s">
        <v>424</v>
      </c>
    </row>
    <row r="141" spans="2:65" s="11" customFormat="1" ht="13.5">
      <c r="B141" s="201"/>
      <c r="C141" s="202"/>
      <c r="D141" s="203" t="s">
        <v>138</v>
      </c>
      <c r="E141" s="204" t="s">
        <v>21</v>
      </c>
      <c r="F141" s="205" t="s">
        <v>425</v>
      </c>
      <c r="G141" s="202"/>
      <c r="H141" s="206">
        <v>93</v>
      </c>
      <c r="I141" s="207"/>
      <c r="J141" s="202"/>
      <c r="K141" s="202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138</v>
      </c>
      <c r="AU141" s="212" t="s">
        <v>83</v>
      </c>
      <c r="AV141" s="11" t="s">
        <v>83</v>
      </c>
      <c r="AW141" s="11" t="s">
        <v>37</v>
      </c>
      <c r="AX141" s="11" t="s">
        <v>78</v>
      </c>
      <c r="AY141" s="212" t="s">
        <v>125</v>
      </c>
    </row>
    <row r="142" spans="2:65" s="1" customFormat="1" ht="22.5" customHeight="1">
      <c r="B142" s="38"/>
      <c r="C142" s="189" t="s">
        <v>181</v>
      </c>
      <c r="D142" s="189" t="s">
        <v>128</v>
      </c>
      <c r="E142" s="190" t="s">
        <v>345</v>
      </c>
      <c r="F142" s="191" t="s">
        <v>346</v>
      </c>
      <c r="G142" s="192" t="s">
        <v>171</v>
      </c>
      <c r="H142" s="193">
        <v>9.8160000000000007</v>
      </c>
      <c r="I142" s="194"/>
      <c r="J142" s="195">
        <f>ROUND(I142*H142,2)</f>
        <v>0</v>
      </c>
      <c r="K142" s="191" t="s">
        <v>132</v>
      </c>
      <c r="L142" s="58"/>
      <c r="M142" s="196" t="s">
        <v>21</v>
      </c>
      <c r="N142" s="197" t="s">
        <v>44</v>
      </c>
      <c r="O142" s="39"/>
      <c r="P142" s="198">
        <f>O142*H142</f>
        <v>0</v>
      </c>
      <c r="Q142" s="198">
        <v>2.4000000000000001E-4</v>
      </c>
      <c r="R142" s="198">
        <f>Q142*H142</f>
        <v>2.3558400000000001E-3</v>
      </c>
      <c r="S142" s="198">
        <v>0</v>
      </c>
      <c r="T142" s="199">
        <f>S142*H142</f>
        <v>0</v>
      </c>
      <c r="AR142" s="21" t="s">
        <v>270</v>
      </c>
      <c r="AT142" s="21" t="s">
        <v>128</v>
      </c>
      <c r="AU142" s="21" t="s">
        <v>83</v>
      </c>
      <c r="AY142" s="21" t="s">
        <v>125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21" t="s">
        <v>78</v>
      </c>
      <c r="BK142" s="200">
        <f>ROUND(I142*H142,2)</f>
        <v>0</v>
      </c>
      <c r="BL142" s="21" t="s">
        <v>270</v>
      </c>
      <c r="BM142" s="21" t="s">
        <v>426</v>
      </c>
    </row>
    <row r="143" spans="2:65" s="11" customFormat="1" ht="13.5">
      <c r="B143" s="201"/>
      <c r="C143" s="202"/>
      <c r="D143" s="213" t="s">
        <v>138</v>
      </c>
      <c r="E143" s="214" t="s">
        <v>21</v>
      </c>
      <c r="F143" s="215" t="s">
        <v>427</v>
      </c>
      <c r="G143" s="202"/>
      <c r="H143" s="216">
        <v>9.8160000000000007</v>
      </c>
      <c r="I143" s="207"/>
      <c r="J143" s="202"/>
      <c r="K143" s="202"/>
      <c r="L143" s="208"/>
      <c r="M143" s="234"/>
      <c r="N143" s="235"/>
      <c r="O143" s="235"/>
      <c r="P143" s="235"/>
      <c r="Q143" s="235"/>
      <c r="R143" s="235"/>
      <c r="S143" s="235"/>
      <c r="T143" s="236"/>
      <c r="AT143" s="212" t="s">
        <v>138</v>
      </c>
      <c r="AU143" s="212" t="s">
        <v>83</v>
      </c>
      <c r="AV143" s="11" t="s">
        <v>83</v>
      </c>
      <c r="AW143" s="11" t="s">
        <v>37</v>
      </c>
      <c r="AX143" s="11" t="s">
        <v>78</v>
      </c>
      <c r="AY143" s="212" t="s">
        <v>125</v>
      </c>
    </row>
    <row r="144" spans="2:65" s="1" customFormat="1" ht="6.95" customHeight="1">
      <c r="B144" s="53"/>
      <c r="C144" s="54"/>
      <c r="D144" s="54"/>
      <c r="E144" s="54"/>
      <c r="F144" s="54"/>
      <c r="G144" s="54"/>
      <c r="H144" s="54"/>
      <c r="I144" s="135"/>
      <c r="J144" s="54"/>
      <c r="K144" s="54"/>
      <c r="L144" s="58"/>
    </row>
  </sheetData>
  <sheetProtection password="CC35" sheet="1" objects="1" scenarios="1" formatCells="0" formatColumns="0" formatRows="0" sort="0" autoFilter="0"/>
  <autoFilter ref="C84:K143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8"/>
      <c r="C1" s="108"/>
      <c r="D1" s="109" t="s">
        <v>1</v>
      </c>
      <c r="E1" s="108"/>
      <c r="F1" s="110" t="s">
        <v>92</v>
      </c>
      <c r="G1" s="356" t="s">
        <v>93</v>
      </c>
      <c r="H1" s="356"/>
      <c r="I1" s="111"/>
      <c r="J1" s="110" t="s">
        <v>94</v>
      </c>
      <c r="K1" s="109" t="s">
        <v>95</v>
      </c>
      <c r="L1" s="110" t="s">
        <v>96</v>
      </c>
      <c r="M1" s="110"/>
      <c r="N1" s="110"/>
      <c r="O1" s="110"/>
      <c r="P1" s="110"/>
      <c r="Q1" s="110"/>
      <c r="R1" s="110"/>
      <c r="S1" s="110"/>
      <c r="T1" s="110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1" t="s">
        <v>91</v>
      </c>
    </row>
    <row r="3" spans="1:70" ht="6.95" customHeight="1">
      <c r="B3" s="22"/>
      <c r="C3" s="23"/>
      <c r="D3" s="23"/>
      <c r="E3" s="23"/>
      <c r="F3" s="23"/>
      <c r="G3" s="23"/>
      <c r="H3" s="23"/>
      <c r="I3" s="112"/>
      <c r="J3" s="23"/>
      <c r="K3" s="24"/>
      <c r="AT3" s="21" t="s">
        <v>83</v>
      </c>
    </row>
    <row r="4" spans="1:70" ht="36.950000000000003" customHeight="1">
      <c r="B4" s="25"/>
      <c r="C4" s="26"/>
      <c r="D4" s="27" t="s">
        <v>97</v>
      </c>
      <c r="E4" s="26"/>
      <c r="F4" s="26"/>
      <c r="G4" s="26"/>
      <c r="H4" s="26"/>
      <c r="I4" s="113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3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3"/>
      <c r="J6" s="26"/>
      <c r="K6" s="28"/>
    </row>
    <row r="7" spans="1:70" ht="22.5" customHeight="1">
      <c r="B7" s="25"/>
      <c r="C7" s="26"/>
      <c r="D7" s="26"/>
      <c r="E7" s="357" t="str">
        <f>'Rekapitulace stavby'!K6</f>
        <v>Kontejnerové stání, Bezručova</v>
      </c>
      <c r="F7" s="358"/>
      <c r="G7" s="358"/>
      <c r="H7" s="358"/>
      <c r="I7" s="113"/>
      <c r="J7" s="26"/>
      <c r="K7" s="28"/>
    </row>
    <row r="8" spans="1:70" s="1" customFormat="1">
      <c r="B8" s="38"/>
      <c r="C8" s="39"/>
      <c r="D8" s="34" t="s">
        <v>227</v>
      </c>
      <c r="E8" s="39"/>
      <c r="F8" s="39"/>
      <c r="G8" s="39"/>
      <c r="H8" s="39"/>
      <c r="I8" s="114"/>
      <c r="J8" s="39"/>
      <c r="K8" s="42"/>
    </row>
    <row r="9" spans="1:70" s="1" customFormat="1" ht="36.950000000000003" customHeight="1">
      <c r="B9" s="38"/>
      <c r="C9" s="39"/>
      <c r="D9" s="39"/>
      <c r="E9" s="353" t="s">
        <v>428</v>
      </c>
      <c r="F9" s="354"/>
      <c r="G9" s="354"/>
      <c r="H9" s="354"/>
      <c r="I9" s="114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4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5" t="s">
        <v>22</v>
      </c>
      <c r="J11" s="32" t="s">
        <v>21</v>
      </c>
      <c r="K11" s="42"/>
    </row>
    <row r="12" spans="1:70" s="1" customFormat="1" ht="14.45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5" t="s">
        <v>25</v>
      </c>
      <c r="J12" s="116" t="str">
        <f>'Rekapitulace stavby'!AN8</f>
        <v>3.5.2017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4"/>
      <c r="J13" s="39"/>
      <c r="K13" s="42"/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15" t="s">
        <v>28</v>
      </c>
      <c r="J14" s="32" t="s">
        <v>21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5" t="s">
        <v>31</v>
      </c>
      <c r="J15" s="32" t="s">
        <v>21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4"/>
      <c r="J16" s="39"/>
      <c r="K16" s="42"/>
    </row>
    <row r="17" spans="2:11" s="1" customFormat="1" ht="14.45" customHeight="1">
      <c r="B17" s="38"/>
      <c r="C17" s="39"/>
      <c r="D17" s="34" t="s">
        <v>32</v>
      </c>
      <c r="E17" s="39"/>
      <c r="F17" s="39"/>
      <c r="G17" s="39"/>
      <c r="H17" s="39"/>
      <c r="I17" s="115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5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4"/>
      <c r="J19" s="39"/>
      <c r="K19" s="42"/>
    </row>
    <row r="20" spans="2:11" s="1" customFormat="1" ht="14.45" customHeight="1">
      <c r="B20" s="38"/>
      <c r="C20" s="39"/>
      <c r="D20" s="34" t="s">
        <v>34</v>
      </c>
      <c r="E20" s="39"/>
      <c r="F20" s="39"/>
      <c r="G20" s="39"/>
      <c r="H20" s="39"/>
      <c r="I20" s="115" t="s">
        <v>28</v>
      </c>
      <c r="J20" s="32" t="s">
        <v>21</v>
      </c>
      <c r="K20" s="42"/>
    </row>
    <row r="21" spans="2:11" s="1" customFormat="1" ht="18" customHeight="1">
      <c r="B21" s="38"/>
      <c r="C21" s="39"/>
      <c r="D21" s="39"/>
      <c r="E21" s="32" t="s">
        <v>36</v>
      </c>
      <c r="F21" s="39"/>
      <c r="G21" s="39"/>
      <c r="H21" s="39"/>
      <c r="I21" s="115" t="s">
        <v>31</v>
      </c>
      <c r="J21" s="32" t="s">
        <v>21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4"/>
      <c r="J22" s="39"/>
      <c r="K22" s="42"/>
    </row>
    <row r="23" spans="2:11" s="1" customFormat="1" ht="14.45" customHeight="1">
      <c r="B23" s="38"/>
      <c r="C23" s="39"/>
      <c r="D23" s="34" t="s">
        <v>38</v>
      </c>
      <c r="E23" s="39"/>
      <c r="F23" s="39"/>
      <c r="G23" s="39"/>
      <c r="H23" s="39"/>
      <c r="I23" s="114"/>
      <c r="J23" s="39"/>
      <c r="K23" s="42"/>
    </row>
    <row r="24" spans="2:11" s="6" customFormat="1" ht="22.5" customHeight="1">
      <c r="B24" s="117"/>
      <c r="C24" s="118"/>
      <c r="D24" s="118"/>
      <c r="E24" s="322" t="s">
        <v>21</v>
      </c>
      <c r="F24" s="322"/>
      <c r="G24" s="322"/>
      <c r="H24" s="322"/>
      <c r="I24" s="119"/>
      <c r="J24" s="118"/>
      <c r="K24" s="120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4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1"/>
      <c r="J26" s="82"/>
      <c r="K26" s="122"/>
    </row>
    <row r="27" spans="2:11" s="1" customFormat="1" ht="25.35" customHeight="1">
      <c r="B27" s="38"/>
      <c r="C27" s="39"/>
      <c r="D27" s="123" t="s">
        <v>39</v>
      </c>
      <c r="E27" s="39"/>
      <c r="F27" s="39"/>
      <c r="G27" s="39"/>
      <c r="H27" s="39"/>
      <c r="I27" s="114"/>
      <c r="J27" s="124">
        <f>ROUND(J79,2)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1"/>
      <c r="J28" s="82"/>
      <c r="K28" s="122"/>
    </row>
    <row r="29" spans="2:11" s="1" customFormat="1" ht="14.45" customHeight="1">
      <c r="B29" s="38"/>
      <c r="C29" s="39"/>
      <c r="D29" s="39"/>
      <c r="E29" s="39"/>
      <c r="F29" s="43" t="s">
        <v>41</v>
      </c>
      <c r="G29" s="39"/>
      <c r="H29" s="39"/>
      <c r="I29" s="125" t="s">
        <v>40</v>
      </c>
      <c r="J29" s="43" t="s">
        <v>42</v>
      </c>
      <c r="K29" s="42"/>
    </row>
    <row r="30" spans="2:11" s="1" customFormat="1" ht="14.45" customHeight="1">
      <c r="B30" s="38"/>
      <c r="C30" s="39"/>
      <c r="D30" s="46" t="s">
        <v>43</v>
      </c>
      <c r="E30" s="46" t="s">
        <v>44</v>
      </c>
      <c r="F30" s="126">
        <f>ROUND(SUM(BE79:BE92), 2)</f>
        <v>0</v>
      </c>
      <c r="G30" s="39"/>
      <c r="H30" s="39"/>
      <c r="I30" s="127">
        <v>0.21</v>
      </c>
      <c r="J30" s="126">
        <f>ROUND(ROUND((SUM(BE79:BE92)),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45</v>
      </c>
      <c r="F31" s="126">
        <f>ROUND(SUM(BF79:BF92), 2)</f>
        <v>0</v>
      </c>
      <c r="G31" s="39"/>
      <c r="H31" s="39"/>
      <c r="I31" s="127">
        <v>0.15</v>
      </c>
      <c r="J31" s="126">
        <f>ROUND(ROUND((SUM(BF79:BF92)),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46</v>
      </c>
      <c r="F32" s="126">
        <f>ROUND(SUM(BG79:BG92), 2)</f>
        <v>0</v>
      </c>
      <c r="G32" s="39"/>
      <c r="H32" s="39"/>
      <c r="I32" s="127">
        <v>0.21</v>
      </c>
      <c r="J32" s="126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47</v>
      </c>
      <c r="F33" s="126">
        <f>ROUND(SUM(BH79:BH92), 2)</f>
        <v>0</v>
      </c>
      <c r="G33" s="39"/>
      <c r="H33" s="39"/>
      <c r="I33" s="127">
        <v>0.15</v>
      </c>
      <c r="J33" s="126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48</v>
      </c>
      <c r="F34" s="126">
        <f>ROUND(SUM(BI79:BI92), 2)</f>
        <v>0</v>
      </c>
      <c r="G34" s="39"/>
      <c r="H34" s="39"/>
      <c r="I34" s="127">
        <v>0</v>
      </c>
      <c r="J34" s="126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4"/>
      <c r="J35" s="39"/>
      <c r="K35" s="42"/>
    </row>
    <row r="36" spans="2:11" s="1" customFormat="1" ht="25.35" customHeight="1">
      <c r="B36" s="38"/>
      <c r="C36" s="128"/>
      <c r="D36" s="129" t="s">
        <v>49</v>
      </c>
      <c r="E36" s="76"/>
      <c r="F36" s="76"/>
      <c r="G36" s="130" t="s">
        <v>50</v>
      </c>
      <c r="H36" s="131" t="s">
        <v>51</v>
      </c>
      <c r="I36" s="132"/>
      <c r="J36" s="133">
        <f>SUM(J27:J34)</f>
        <v>0</v>
      </c>
      <c r="K36" s="134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5"/>
      <c r="J37" s="54"/>
      <c r="K37" s="55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8"/>
      <c r="C42" s="27" t="s">
        <v>98</v>
      </c>
      <c r="D42" s="39"/>
      <c r="E42" s="39"/>
      <c r="F42" s="39"/>
      <c r="G42" s="39"/>
      <c r="H42" s="39"/>
      <c r="I42" s="114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4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4"/>
      <c r="J44" s="39"/>
      <c r="K44" s="42"/>
    </row>
    <row r="45" spans="2:11" s="1" customFormat="1" ht="22.5" customHeight="1">
      <c r="B45" s="38"/>
      <c r="C45" s="39"/>
      <c r="D45" s="39"/>
      <c r="E45" s="357" t="str">
        <f>E7</f>
        <v>Kontejnerové stání, Bezručova</v>
      </c>
      <c r="F45" s="358"/>
      <c r="G45" s="358"/>
      <c r="H45" s="358"/>
      <c r="I45" s="114"/>
      <c r="J45" s="39"/>
      <c r="K45" s="42"/>
    </row>
    <row r="46" spans="2:11" s="1" customFormat="1" ht="14.45" customHeight="1">
      <c r="B46" s="38"/>
      <c r="C46" s="34" t="s">
        <v>227</v>
      </c>
      <c r="D46" s="39"/>
      <c r="E46" s="39"/>
      <c r="F46" s="39"/>
      <c r="G46" s="39"/>
      <c r="H46" s="39"/>
      <c r="I46" s="114"/>
      <c r="J46" s="39"/>
      <c r="K46" s="42"/>
    </row>
    <row r="47" spans="2:11" s="1" customFormat="1" ht="23.25" customHeight="1">
      <c r="B47" s="38"/>
      <c r="C47" s="39"/>
      <c r="D47" s="39"/>
      <c r="E47" s="353" t="str">
        <f>E9</f>
        <v>D - Rohový profil celkem 4ks</v>
      </c>
      <c r="F47" s="354"/>
      <c r="G47" s="354"/>
      <c r="H47" s="354"/>
      <c r="I47" s="114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4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Kolín</v>
      </c>
      <c r="G49" s="39"/>
      <c r="H49" s="39"/>
      <c r="I49" s="115" t="s">
        <v>25</v>
      </c>
      <c r="J49" s="116" t="str">
        <f>IF(J12="","",J12)</f>
        <v>3.5.2017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4"/>
      <c r="J50" s="39"/>
      <c r="K50" s="42"/>
    </row>
    <row r="51" spans="2:47" s="1" customFormat="1">
      <c r="B51" s="38"/>
      <c r="C51" s="34" t="s">
        <v>27</v>
      </c>
      <c r="D51" s="39"/>
      <c r="E51" s="39"/>
      <c r="F51" s="32" t="str">
        <f>E15</f>
        <v>Město Kolín</v>
      </c>
      <c r="G51" s="39"/>
      <c r="H51" s="39"/>
      <c r="I51" s="115" t="s">
        <v>34</v>
      </c>
      <c r="J51" s="32" t="str">
        <f>E21</f>
        <v>Dondesign s.r.o.</v>
      </c>
      <c r="K51" s="42"/>
    </row>
    <row r="52" spans="2:47" s="1" customFormat="1" ht="14.45" customHeight="1">
      <c r="B52" s="38"/>
      <c r="C52" s="34" t="s">
        <v>32</v>
      </c>
      <c r="D52" s="39"/>
      <c r="E52" s="39"/>
      <c r="F52" s="32" t="str">
        <f>IF(E18="","",E18)</f>
        <v/>
      </c>
      <c r="G52" s="39"/>
      <c r="H52" s="39"/>
      <c r="I52" s="114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4"/>
      <c r="J53" s="39"/>
      <c r="K53" s="42"/>
    </row>
    <row r="54" spans="2:47" s="1" customFormat="1" ht="29.25" customHeight="1">
      <c r="B54" s="38"/>
      <c r="C54" s="140" t="s">
        <v>99</v>
      </c>
      <c r="D54" s="128"/>
      <c r="E54" s="128"/>
      <c r="F54" s="128"/>
      <c r="G54" s="128"/>
      <c r="H54" s="128"/>
      <c r="I54" s="141"/>
      <c r="J54" s="142" t="s">
        <v>100</v>
      </c>
      <c r="K54" s="143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4"/>
      <c r="J55" s="39"/>
      <c r="K55" s="42"/>
    </row>
    <row r="56" spans="2:47" s="1" customFormat="1" ht="29.25" customHeight="1">
      <c r="B56" s="38"/>
      <c r="C56" s="144" t="s">
        <v>101</v>
      </c>
      <c r="D56" s="39"/>
      <c r="E56" s="39"/>
      <c r="F56" s="39"/>
      <c r="G56" s="39"/>
      <c r="H56" s="39"/>
      <c r="I56" s="114"/>
      <c r="J56" s="124">
        <f>J79</f>
        <v>0</v>
      </c>
      <c r="K56" s="42"/>
      <c r="AU56" s="21" t="s">
        <v>102</v>
      </c>
    </row>
    <row r="57" spans="2:47" s="7" customFormat="1" ht="24.95" customHeight="1">
      <c r="B57" s="145"/>
      <c r="C57" s="146"/>
      <c r="D57" s="147" t="s">
        <v>230</v>
      </c>
      <c r="E57" s="148"/>
      <c r="F57" s="148"/>
      <c r="G57" s="148"/>
      <c r="H57" s="148"/>
      <c r="I57" s="149"/>
      <c r="J57" s="150">
        <f>J80</f>
        <v>0</v>
      </c>
      <c r="K57" s="151"/>
    </row>
    <row r="58" spans="2:47" s="8" customFormat="1" ht="19.899999999999999" customHeight="1">
      <c r="B58" s="152"/>
      <c r="C58" s="153"/>
      <c r="D58" s="154" t="s">
        <v>231</v>
      </c>
      <c r="E58" s="155"/>
      <c r="F58" s="155"/>
      <c r="G58" s="155"/>
      <c r="H58" s="155"/>
      <c r="I58" s="156"/>
      <c r="J58" s="157">
        <f>J81</f>
        <v>0</v>
      </c>
      <c r="K58" s="158"/>
    </row>
    <row r="59" spans="2:47" s="8" customFormat="1" ht="19.899999999999999" customHeight="1">
      <c r="B59" s="152"/>
      <c r="C59" s="153"/>
      <c r="D59" s="154" t="s">
        <v>233</v>
      </c>
      <c r="E59" s="155"/>
      <c r="F59" s="155"/>
      <c r="G59" s="155"/>
      <c r="H59" s="155"/>
      <c r="I59" s="156"/>
      <c r="J59" s="157">
        <f>J90</f>
        <v>0</v>
      </c>
      <c r="K59" s="158"/>
    </row>
    <row r="60" spans="2:47" s="1" customFormat="1" ht="21.75" customHeight="1">
      <c r="B60" s="38"/>
      <c r="C60" s="39"/>
      <c r="D60" s="39"/>
      <c r="E60" s="39"/>
      <c r="F60" s="39"/>
      <c r="G60" s="39"/>
      <c r="H60" s="39"/>
      <c r="I60" s="114"/>
      <c r="J60" s="39"/>
      <c r="K60" s="42"/>
    </row>
    <row r="61" spans="2:47" s="1" customFormat="1" ht="6.95" customHeight="1">
      <c r="B61" s="53"/>
      <c r="C61" s="54"/>
      <c r="D61" s="54"/>
      <c r="E61" s="54"/>
      <c r="F61" s="54"/>
      <c r="G61" s="54"/>
      <c r="H61" s="54"/>
      <c r="I61" s="135"/>
      <c r="J61" s="54"/>
      <c r="K61" s="55"/>
    </row>
    <row r="65" spans="2:63" s="1" customFormat="1" ht="6.95" customHeight="1">
      <c r="B65" s="56"/>
      <c r="C65" s="57"/>
      <c r="D65" s="57"/>
      <c r="E65" s="57"/>
      <c r="F65" s="57"/>
      <c r="G65" s="57"/>
      <c r="H65" s="57"/>
      <c r="I65" s="138"/>
      <c r="J65" s="57"/>
      <c r="K65" s="57"/>
      <c r="L65" s="58"/>
    </row>
    <row r="66" spans="2:63" s="1" customFormat="1" ht="36.950000000000003" customHeight="1">
      <c r="B66" s="38"/>
      <c r="C66" s="59" t="s">
        <v>109</v>
      </c>
      <c r="D66" s="60"/>
      <c r="E66" s="60"/>
      <c r="F66" s="60"/>
      <c r="G66" s="60"/>
      <c r="H66" s="60"/>
      <c r="I66" s="159"/>
      <c r="J66" s="60"/>
      <c r="K66" s="60"/>
      <c r="L66" s="58"/>
    </row>
    <row r="67" spans="2:63" s="1" customFormat="1" ht="6.95" customHeight="1">
      <c r="B67" s="38"/>
      <c r="C67" s="60"/>
      <c r="D67" s="60"/>
      <c r="E67" s="60"/>
      <c r="F67" s="60"/>
      <c r="G67" s="60"/>
      <c r="H67" s="60"/>
      <c r="I67" s="159"/>
      <c r="J67" s="60"/>
      <c r="K67" s="60"/>
      <c r="L67" s="58"/>
    </row>
    <row r="68" spans="2:63" s="1" customFormat="1" ht="14.45" customHeight="1">
      <c r="B68" s="38"/>
      <c r="C68" s="62" t="s">
        <v>18</v>
      </c>
      <c r="D68" s="60"/>
      <c r="E68" s="60"/>
      <c r="F68" s="60"/>
      <c r="G68" s="60"/>
      <c r="H68" s="60"/>
      <c r="I68" s="159"/>
      <c r="J68" s="60"/>
      <c r="K68" s="60"/>
      <c r="L68" s="58"/>
    </row>
    <row r="69" spans="2:63" s="1" customFormat="1" ht="22.5" customHeight="1">
      <c r="B69" s="38"/>
      <c r="C69" s="60"/>
      <c r="D69" s="60"/>
      <c r="E69" s="359" t="str">
        <f>E7</f>
        <v>Kontejnerové stání, Bezručova</v>
      </c>
      <c r="F69" s="360"/>
      <c r="G69" s="360"/>
      <c r="H69" s="360"/>
      <c r="I69" s="159"/>
      <c r="J69" s="60"/>
      <c r="K69" s="60"/>
      <c r="L69" s="58"/>
    </row>
    <row r="70" spans="2:63" s="1" customFormat="1" ht="14.45" customHeight="1">
      <c r="B70" s="38"/>
      <c r="C70" s="62" t="s">
        <v>227</v>
      </c>
      <c r="D70" s="60"/>
      <c r="E70" s="60"/>
      <c r="F70" s="60"/>
      <c r="G70" s="60"/>
      <c r="H70" s="60"/>
      <c r="I70" s="159"/>
      <c r="J70" s="60"/>
      <c r="K70" s="60"/>
      <c r="L70" s="58"/>
    </row>
    <row r="71" spans="2:63" s="1" customFormat="1" ht="23.25" customHeight="1">
      <c r="B71" s="38"/>
      <c r="C71" s="60"/>
      <c r="D71" s="60"/>
      <c r="E71" s="333" t="str">
        <f>E9</f>
        <v>D - Rohový profil celkem 4ks</v>
      </c>
      <c r="F71" s="355"/>
      <c r="G71" s="355"/>
      <c r="H71" s="355"/>
      <c r="I71" s="159"/>
      <c r="J71" s="60"/>
      <c r="K71" s="60"/>
      <c r="L71" s="58"/>
    </row>
    <row r="72" spans="2:63" s="1" customFormat="1" ht="6.95" customHeight="1">
      <c r="B72" s="38"/>
      <c r="C72" s="60"/>
      <c r="D72" s="60"/>
      <c r="E72" s="60"/>
      <c r="F72" s="60"/>
      <c r="G72" s="60"/>
      <c r="H72" s="60"/>
      <c r="I72" s="159"/>
      <c r="J72" s="60"/>
      <c r="K72" s="60"/>
      <c r="L72" s="58"/>
    </row>
    <row r="73" spans="2:63" s="1" customFormat="1" ht="18" customHeight="1">
      <c r="B73" s="38"/>
      <c r="C73" s="62" t="s">
        <v>23</v>
      </c>
      <c r="D73" s="60"/>
      <c r="E73" s="60"/>
      <c r="F73" s="160" t="str">
        <f>F12</f>
        <v>Kolín</v>
      </c>
      <c r="G73" s="60"/>
      <c r="H73" s="60"/>
      <c r="I73" s="161" t="s">
        <v>25</v>
      </c>
      <c r="J73" s="70" t="str">
        <f>IF(J12="","",J12)</f>
        <v>3.5.2017</v>
      </c>
      <c r="K73" s="60"/>
      <c r="L73" s="58"/>
    </row>
    <row r="74" spans="2:63" s="1" customFormat="1" ht="6.95" customHeight="1">
      <c r="B74" s="38"/>
      <c r="C74" s="60"/>
      <c r="D74" s="60"/>
      <c r="E74" s="60"/>
      <c r="F74" s="60"/>
      <c r="G74" s="60"/>
      <c r="H74" s="60"/>
      <c r="I74" s="159"/>
      <c r="J74" s="60"/>
      <c r="K74" s="60"/>
      <c r="L74" s="58"/>
    </row>
    <row r="75" spans="2:63" s="1" customFormat="1">
      <c r="B75" s="38"/>
      <c r="C75" s="62" t="s">
        <v>27</v>
      </c>
      <c r="D75" s="60"/>
      <c r="E75" s="60"/>
      <c r="F75" s="160" t="str">
        <f>E15</f>
        <v>Město Kolín</v>
      </c>
      <c r="G75" s="60"/>
      <c r="H75" s="60"/>
      <c r="I75" s="161" t="s">
        <v>34</v>
      </c>
      <c r="J75" s="160" t="str">
        <f>E21</f>
        <v>Dondesign s.r.o.</v>
      </c>
      <c r="K75" s="60"/>
      <c r="L75" s="58"/>
    </row>
    <row r="76" spans="2:63" s="1" customFormat="1" ht="14.45" customHeight="1">
      <c r="B76" s="38"/>
      <c r="C76" s="62" t="s">
        <v>32</v>
      </c>
      <c r="D76" s="60"/>
      <c r="E76" s="60"/>
      <c r="F76" s="160" t="str">
        <f>IF(E18="","",E18)</f>
        <v/>
      </c>
      <c r="G76" s="60"/>
      <c r="H76" s="60"/>
      <c r="I76" s="159"/>
      <c r="J76" s="60"/>
      <c r="K76" s="60"/>
      <c r="L76" s="58"/>
    </row>
    <row r="77" spans="2:63" s="1" customFormat="1" ht="10.35" customHeight="1">
      <c r="B77" s="38"/>
      <c r="C77" s="60"/>
      <c r="D77" s="60"/>
      <c r="E77" s="60"/>
      <c r="F77" s="60"/>
      <c r="G77" s="60"/>
      <c r="H77" s="60"/>
      <c r="I77" s="159"/>
      <c r="J77" s="60"/>
      <c r="K77" s="60"/>
      <c r="L77" s="58"/>
    </row>
    <row r="78" spans="2:63" s="9" customFormat="1" ht="29.25" customHeight="1">
      <c r="B78" s="162"/>
      <c r="C78" s="163" t="s">
        <v>110</v>
      </c>
      <c r="D78" s="164" t="s">
        <v>58</v>
      </c>
      <c r="E78" s="164" t="s">
        <v>54</v>
      </c>
      <c r="F78" s="164" t="s">
        <v>111</v>
      </c>
      <c r="G78" s="164" t="s">
        <v>112</v>
      </c>
      <c r="H78" s="164" t="s">
        <v>113</v>
      </c>
      <c r="I78" s="165" t="s">
        <v>114</v>
      </c>
      <c r="J78" s="164" t="s">
        <v>100</v>
      </c>
      <c r="K78" s="166" t="s">
        <v>115</v>
      </c>
      <c r="L78" s="167"/>
      <c r="M78" s="78" t="s">
        <v>116</v>
      </c>
      <c r="N78" s="79" t="s">
        <v>43</v>
      </c>
      <c r="O78" s="79" t="s">
        <v>117</v>
      </c>
      <c r="P78" s="79" t="s">
        <v>118</v>
      </c>
      <c r="Q78" s="79" t="s">
        <v>119</v>
      </c>
      <c r="R78" s="79" t="s">
        <v>120</v>
      </c>
      <c r="S78" s="79" t="s">
        <v>121</v>
      </c>
      <c r="T78" s="80" t="s">
        <v>122</v>
      </c>
    </row>
    <row r="79" spans="2:63" s="1" customFormat="1" ht="29.25" customHeight="1">
      <c r="B79" s="38"/>
      <c r="C79" s="84" t="s">
        <v>101</v>
      </c>
      <c r="D79" s="60"/>
      <c r="E79" s="60"/>
      <c r="F79" s="60"/>
      <c r="G79" s="60"/>
      <c r="H79" s="60"/>
      <c r="I79" s="159"/>
      <c r="J79" s="168">
        <f>BK79</f>
        <v>0</v>
      </c>
      <c r="K79" s="60"/>
      <c r="L79" s="58"/>
      <c r="M79" s="81"/>
      <c r="N79" s="82"/>
      <c r="O79" s="82"/>
      <c r="P79" s="169">
        <f>P80</f>
        <v>0</v>
      </c>
      <c r="Q79" s="82"/>
      <c r="R79" s="169">
        <f>R80</f>
        <v>1.3532539999999999E-2</v>
      </c>
      <c r="S79" s="82"/>
      <c r="T79" s="170">
        <f>T80</f>
        <v>0</v>
      </c>
      <c r="AT79" s="21" t="s">
        <v>72</v>
      </c>
      <c r="AU79" s="21" t="s">
        <v>102</v>
      </c>
      <c r="BK79" s="171">
        <f>BK80</f>
        <v>0</v>
      </c>
    </row>
    <row r="80" spans="2:63" s="10" customFormat="1" ht="37.35" customHeight="1">
      <c r="B80" s="172"/>
      <c r="C80" s="173"/>
      <c r="D80" s="174" t="s">
        <v>72</v>
      </c>
      <c r="E80" s="175" t="s">
        <v>263</v>
      </c>
      <c r="F80" s="175" t="s">
        <v>264</v>
      </c>
      <c r="G80" s="173"/>
      <c r="H80" s="173"/>
      <c r="I80" s="176"/>
      <c r="J80" s="177">
        <f>BK80</f>
        <v>0</v>
      </c>
      <c r="K80" s="173"/>
      <c r="L80" s="178"/>
      <c r="M80" s="179"/>
      <c r="N80" s="180"/>
      <c r="O80" s="180"/>
      <c r="P80" s="181">
        <f>P81+P90</f>
        <v>0</v>
      </c>
      <c r="Q80" s="180"/>
      <c r="R80" s="181">
        <f>R81+R90</f>
        <v>1.3532539999999999E-2</v>
      </c>
      <c r="S80" s="180"/>
      <c r="T80" s="182">
        <f>T81+T90</f>
        <v>0</v>
      </c>
      <c r="AR80" s="183" t="s">
        <v>83</v>
      </c>
      <c r="AT80" s="184" t="s">
        <v>72</v>
      </c>
      <c r="AU80" s="184" t="s">
        <v>73</v>
      </c>
      <c r="AY80" s="183" t="s">
        <v>125</v>
      </c>
      <c r="BK80" s="185">
        <f>BK81+BK90</f>
        <v>0</v>
      </c>
    </row>
    <row r="81" spans="2:65" s="10" customFormat="1" ht="19.899999999999999" customHeight="1">
      <c r="B81" s="172"/>
      <c r="C81" s="173"/>
      <c r="D81" s="186" t="s">
        <v>72</v>
      </c>
      <c r="E81" s="187" t="s">
        <v>265</v>
      </c>
      <c r="F81" s="187" t="s">
        <v>266</v>
      </c>
      <c r="G81" s="173"/>
      <c r="H81" s="173"/>
      <c r="I81" s="176"/>
      <c r="J81" s="188">
        <f>BK81</f>
        <v>0</v>
      </c>
      <c r="K81" s="173"/>
      <c r="L81" s="178"/>
      <c r="M81" s="179"/>
      <c r="N81" s="180"/>
      <c r="O81" s="180"/>
      <c r="P81" s="181">
        <f>SUM(P82:P89)</f>
        <v>0</v>
      </c>
      <c r="Q81" s="180"/>
      <c r="R81" s="181">
        <f>SUM(R82:R89)</f>
        <v>1.3071739999999998E-2</v>
      </c>
      <c r="S81" s="180"/>
      <c r="T81" s="182">
        <f>SUM(T82:T89)</f>
        <v>0</v>
      </c>
      <c r="AR81" s="183" t="s">
        <v>83</v>
      </c>
      <c r="AT81" s="184" t="s">
        <v>72</v>
      </c>
      <c r="AU81" s="184" t="s">
        <v>78</v>
      </c>
      <c r="AY81" s="183" t="s">
        <v>125</v>
      </c>
      <c r="BK81" s="185">
        <f>SUM(BK82:BK89)</f>
        <v>0</v>
      </c>
    </row>
    <row r="82" spans="2:65" s="1" customFormat="1" ht="31.5" customHeight="1">
      <c r="B82" s="38"/>
      <c r="C82" s="189" t="s">
        <v>78</v>
      </c>
      <c r="D82" s="189" t="s">
        <v>128</v>
      </c>
      <c r="E82" s="190" t="s">
        <v>268</v>
      </c>
      <c r="F82" s="191" t="s">
        <v>269</v>
      </c>
      <c r="G82" s="192" t="s">
        <v>136</v>
      </c>
      <c r="H82" s="193">
        <v>2.5999999999999999E-2</v>
      </c>
      <c r="I82" s="194"/>
      <c r="J82" s="195">
        <f>ROUND(I82*H82,2)</f>
        <v>0</v>
      </c>
      <c r="K82" s="191" t="s">
        <v>132</v>
      </c>
      <c r="L82" s="58"/>
      <c r="M82" s="196" t="s">
        <v>21</v>
      </c>
      <c r="N82" s="197" t="s">
        <v>44</v>
      </c>
      <c r="O82" s="39"/>
      <c r="P82" s="198">
        <f>O82*H82</f>
        <v>0</v>
      </c>
      <c r="Q82" s="198">
        <v>1.89E-3</v>
      </c>
      <c r="R82" s="198">
        <f>Q82*H82</f>
        <v>4.9139999999999994E-5</v>
      </c>
      <c r="S82" s="198">
        <v>0</v>
      </c>
      <c r="T82" s="199">
        <f>S82*H82</f>
        <v>0</v>
      </c>
      <c r="AR82" s="21" t="s">
        <v>270</v>
      </c>
      <c r="AT82" s="21" t="s">
        <v>128</v>
      </c>
      <c r="AU82" s="21" t="s">
        <v>83</v>
      </c>
      <c r="AY82" s="21" t="s">
        <v>125</v>
      </c>
      <c r="BE82" s="200">
        <f>IF(N82="základní",J82,0)</f>
        <v>0</v>
      </c>
      <c r="BF82" s="200">
        <f>IF(N82="snížená",J82,0)</f>
        <v>0</v>
      </c>
      <c r="BG82" s="200">
        <f>IF(N82="zákl. přenesená",J82,0)</f>
        <v>0</v>
      </c>
      <c r="BH82" s="200">
        <f>IF(N82="sníž. přenesená",J82,0)</f>
        <v>0</v>
      </c>
      <c r="BI82" s="200">
        <f>IF(N82="nulová",J82,0)</f>
        <v>0</v>
      </c>
      <c r="BJ82" s="21" t="s">
        <v>78</v>
      </c>
      <c r="BK82" s="200">
        <f>ROUND(I82*H82,2)</f>
        <v>0</v>
      </c>
      <c r="BL82" s="21" t="s">
        <v>270</v>
      </c>
      <c r="BM82" s="21" t="s">
        <v>429</v>
      </c>
    </row>
    <row r="83" spans="2:65" s="11" customFormat="1" ht="13.5">
      <c r="B83" s="201"/>
      <c r="C83" s="202"/>
      <c r="D83" s="203" t="s">
        <v>138</v>
      </c>
      <c r="E83" s="204" t="s">
        <v>21</v>
      </c>
      <c r="F83" s="205" t="s">
        <v>430</v>
      </c>
      <c r="G83" s="202"/>
      <c r="H83" s="206">
        <v>2.5999999999999999E-2</v>
      </c>
      <c r="I83" s="207"/>
      <c r="J83" s="202"/>
      <c r="K83" s="202"/>
      <c r="L83" s="208"/>
      <c r="M83" s="209"/>
      <c r="N83" s="210"/>
      <c r="O83" s="210"/>
      <c r="P83" s="210"/>
      <c r="Q83" s="210"/>
      <c r="R83" s="210"/>
      <c r="S83" s="210"/>
      <c r="T83" s="211"/>
      <c r="AT83" s="212" t="s">
        <v>138</v>
      </c>
      <c r="AU83" s="212" t="s">
        <v>83</v>
      </c>
      <c r="AV83" s="11" t="s">
        <v>83</v>
      </c>
      <c r="AW83" s="11" t="s">
        <v>37</v>
      </c>
      <c r="AX83" s="11" t="s">
        <v>78</v>
      </c>
      <c r="AY83" s="212" t="s">
        <v>125</v>
      </c>
    </row>
    <row r="84" spans="2:65" s="1" customFormat="1" ht="22.5" customHeight="1">
      <c r="B84" s="38"/>
      <c r="C84" s="189" t="s">
        <v>83</v>
      </c>
      <c r="D84" s="189" t="s">
        <v>128</v>
      </c>
      <c r="E84" s="190" t="s">
        <v>274</v>
      </c>
      <c r="F84" s="191" t="s">
        <v>275</v>
      </c>
      <c r="G84" s="192" t="s">
        <v>171</v>
      </c>
      <c r="H84" s="193">
        <v>0.49099999999999999</v>
      </c>
      <c r="I84" s="194"/>
      <c r="J84" s="195">
        <f>ROUND(I84*H84,2)</f>
        <v>0</v>
      </c>
      <c r="K84" s="191" t="s">
        <v>132</v>
      </c>
      <c r="L84" s="58"/>
      <c r="M84" s="196" t="s">
        <v>21</v>
      </c>
      <c r="N84" s="197" t="s">
        <v>44</v>
      </c>
      <c r="O84" s="39"/>
      <c r="P84" s="198">
        <f>O84*H84</f>
        <v>0</v>
      </c>
      <c r="Q84" s="198">
        <v>0</v>
      </c>
      <c r="R84" s="198">
        <f>Q84*H84</f>
        <v>0</v>
      </c>
      <c r="S84" s="198">
        <v>0</v>
      </c>
      <c r="T84" s="199">
        <f>S84*H84</f>
        <v>0</v>
      </c>
      <c r="AR84" s="21" t="s">
        <v>270</v>
      </c>
      <c r="AT84" s="21" t="s">
        <v>128</v>
      </c>
      <c r="AU84" s="21" t="s">
        <v>83</v>
      </c>
      <c r="AY84" s="21" t="s">
        <v>125</v>
      </c>
      <c r="BE84" s="200">
        <f>IF(N84="základní",J84,0)</f>
        <v>0</v>
      </c>
      <c r="BF84" s="200">
        <f>IF(N84="snížená",J84,0)</f>
        <v>0</v>
      </c>
      <c r="BG84" s="200">
        <f>IF(N84="zákl. přenesená",J84,0)</f>
        <v>0</v>
      </c>
      <c r="BH84" s="200">
        <f>IF(N84="sníž. přenesená",J84,0)</f>
        <v>0</v>
      </c>
      <c r="BI84" s="200">
        <f>IF(N84="nulová",J84,0)</f>
        <v>0</v>
      </c>
      <c r="BJ84" s="21" t="s">
        <v>78</v>
      </c>
      <c r="BK84" s="200">
        <f>ROUND(I84*H84,2)</f>
        <v>0</v>
      </c>
      <c r="BL84" s="21" t="s">
        <v>270</v>
      </c>
      <c r="BM84" s="21" t="s">
        <v>431</v>
      </c>
    </row>
    <row r="85" spans="2:65" s="11" customFormat="1" ht="13.5">
      <c r="B85" s="201"/>
      <c r="C85" s="202"/>
      <c r="D85" s="203" t="s">
        <v>138</v>
      </c>
      <c r="E85" s="204" t="s">
        <v>21</v>
      </c>
      <c r="F85" s="205" t="s">
        <v>432</v>
      </c>
      <c r="G85" s="202"/>
      <c r="H85" s="206">
        <v>0.49099999999999999</v>
      </c>
      <c r="I85" s="207"/>
      <c r="J85" s="202"/>
      <c r="K85" s="202"/>
      <c r="L85" s="208"/>
      <c r="M85" s="209"/>
      <c r="N85" s="210"/>
      <c r="O85" s="210"/>
      <c r="P85" s="210"/>
      <c r="Q85" s="210"/>
      <c r="R85" s="210"/>
      <c r="S85" s="210"/>
      <c r="T85" s="211"/>
      <c r="AT85" s="212" t="s">
        <v>138</v>
      </c>
      <c r="AU85" s="212" t="s">
        <v>83</v>
      </c>
      <c r="AV85" s="11" t="s">
        <v>83</v>
      </c>
      <c r="AW85" s="11" t="s">
        <v>37</v>
      </c>
      <c r="AX85" s="11" t="s">
        <v>78</v>
      </c>
      <c r="AY85" s="212" t="s">
        <v>125</v>
      </c>
    </row>
    <row r="86" spans="2:65" s="1" customFormat="1" ht="31.5" customHeight="1">
      <c r="B86" s="38"/>
      <c r="C86" s="189" t="s">
        <v>140</v>
      </c>
      <c r="D86" s="189" t="s">
        <v>128</v>
      </c>
      <c r="E86" s="190" t="s">
        <v>284</v>
      </c>
      <c r="F86" s="191" t="s">
        <v>285</v>
      </c>
      <c r="G86" s="192" t="s">
        <v>171</v>
      </c>
      <c r="H86" s="193">
        <v>0.49099999999999999</v>
      </c>
      <c r="I86" s="194"/>
      <c r="J86" s="195">
        <f>ROUND(I86*H86,2)</f>
        <v>0</v>
      </c>
      <c r="K86" s="191" t="s">
        <v>132</v>
      </c>
      <c r="L86" s="58"/>
      <c r="M86" s="196" t="s">
        <v>21</v>
      </c>
      <c r="N86" s="197" t="s">
        <v>44</v>
      </c>
      <c r="O86" s="39"/>
      <c r="P86" s="198">
        <f>O86*H86</f>
        <v>0</v>
      </c>
      <c r="Q86" s="198">
        <v>2.0000000000000001E-4</v>
      </c>
      <c r="R86" s="198">
        <f>Q86*H86</f>
        <v>9.8200000000000002E-5</v>
      </c>
      <c r="S86" s="198">
        <v>0</v>
      </c>
      <c r="T86" s="199">
        <f>S86*H86</f>
        <v>0</v>
      </c>
      <c r="AR86" s="21" t="s">
        <v>270</v>
      </c>
      <c r="AT86" s="21" t="s">
        <v>128</v>
      </c>
      <c r="AU86" s="21" t="s">
        <v>83</v>
      </c>
      <c r="AY86" s="21" t="s">
        <v>125</v>
      </c>
      <c r="BE86" s="200">
        <f>IF(N86="základní",J86,0)</f>
        <v>0</v>
      </c>
      <c r="BF86" s="200">
        <f>IF(N86="snížená",J86,0)</f>
        <v>0</v>
      </c>
      <c r="BG86" s="200">
        <f>IF(N86="zákl. přenesená",J86,0)</f>
        <v>0</v>
      </c>
      <c r="BH86" s="200">
        <f>IF(N86="sníž. přenesená",J86,0)</f>
        <v>0</v>
      </c>
      <c r="BI86" s="200">
        <f>IF(N86="nulová",J86,0)</f>
        <v>0</v>
      </c>
      <c r="BJ86" s="21" t="s">
        <v>78</v>
      </c>
      <c r="BK86" s="200">
        <f>ROUND(I86*H86,2)</f>
        <v>0</v>
      </c>
      <c r="BL86" s="21" t="s">
        <v>270</v>
      </c>
      <c r="BM86" s="21" t="s">
        <v>433</v>
      </c>
    </row>
    <row r="87" spans="2:65" s="11" customFormat="1" ht="13.5">
      <c r="B87" s="201"/>
      <c r="C87" s="202"/>
      <c r="D87" s="203" t="s">
        <v>138</v>
      </c>
      <c r="E87" s="204" t="s">
        <v>21</v>
      </c>
      <c r="F87" s="205" t="s">
        <v>432</v>
      </c>
      <c r="G87" s="202"/>
      <c r="H87" s="206">
        <v>0.49099999999999999</v>
      </c>
      <c r="I87" s="207"/>
      <c r="J87" s="202"/>
      <c r="K87" s="202"/>
      <c r="L87" s="208"/>
      <c r="M87" s="209"/>
      <c r="N87" s="210"/>
      <c r="O87" s="210"/>
      <c r="P87" s="210"/>
      <c r="Q87" s="210"/>
      <c r="R87" s="210"/>
      <c r="S87" s="210"/>
      <c r="T87" s="211"/>
      <c r="AT87" s="212" t="s">
        <v>138</v>
      </c>
      <c r="AU87" s="212" t="s">
        <v>83</v>
      </c>
      <c r="AV87" s="11" t="s">
        <v>83</v>
      </c>
      <c r="AW87" s="11" t="s">
        <v>37</v>
      </c>
      <c r="AX87" s="11" t="s">
        <v>78</v>
      </c>
      <c r="AY87" s="212" t="s">
        <v>125</v>
      </c>
    </row>
    <row r="88" spans="2:65" s="1" customFormat="1" ht="22.5" customHeight="1">
      <c r="B88" s="38"/>
      <c r="C88" s="217" t="s">
        <v>127</v>
      </c>
      <c r="D88" s="217" t="s">
        <v>182</v>
      </c>
      <c r="E88" s="218" t="s">
        <v>434</v>
      </c>
      <c r="F88" s="219" t="s">
        <v>435</v>
      </c>
      <c r="G88" s="220" t="s">
        <v>131</v>
      </c>
      <c r="H88" s="221">
        <v>8.18</v>
      </c>
      <c r="I88" s="222"/>
      <c r="J88" s="223">
        <f>ROUND(I88*H88,2)</f>
        <v>0</v>
      </c>
      <c r="K88" s="219" t="s">
        <v>132</v>
      </c>
      <c r="L88" s="224"/>
      <c r="M88" s="225" t="s">
        <v>21</v>
      </c>
      <c r="N88" s="226" t="s">
        <v>44</v>
      </c>
      <c r="O88" s="39"/>
      <c r="P88" s="198">
        <f>O88*H88</f>
        <v>0</v>
      </c>
      <c r="Q88" s="198">
        <v>1.58E-3</v>
      </c>
      <c r="R88" s="198">
        <f>Q88*H88</f>
        <v>1.2924399999999999E-2</v>
      </c>
      <c r="S88" s="198">
        <v>0</v>
      </c>
      <c r="T88" s="199">
        <f>S88*H88</f>
        <v>0</v>
      </c>
      <c r="AR88" s="21" t="s">
        <v>281</v>
      </c>
      <c r="AT88" s="21" t="s">
        <v>182</v>
      </c>
      <c r="AU88" s="21" t="s">
        <v>83</v>
      </c>
      <c r="AY88" s="21" t="s">
        <v>125</v>
      </c>
      <c r="BE88" s="200">
        <f>IF(N88="základní",J88,0)</f>
        <v>0</v>
      </c>
      <c r="BF88" s="200">
        <f>IF(N88="snížená",J88,0)</f>
        <v>0</v>
      </c>
      <c r="BG88" s="200">
        <f>IF(N88="zákl. přenesená",J88,0)</f>
        <v>0</v>
      </c>
      <c r="BH88" s="200">
        <f>IF(N88="sníž. přenesená",J88,0)</f>
        <v>0</v>
      </c>
      <c r="BI88" s="200">
        <f>IF(N88="nulová",J88,0)</f>
        <v>0</v>
      </c>
      <c r="BJ88" s="21" t="s">
        <v>78</v>
      </c>
      <c r="BK88" s="200">
        <f>ROUND(I88*H88,2)</f>
        <v>0</v>
      </c>
      <c r="BL88" s="21" t="s">
        <v>270</v>
      </c>
      <c r="BM88" s="21" t="s">
        <v>436</v>
      </c>
    </row>
    <row r="89" spans="2:65" s="11" customFormat="1" ht="13.5">
      <c r="B89" s="201"/>
      <c r="C89" s="202"/>
      <c r="D89" s="213" t="s">
        <v>138</v>
      </c>
      <c r="E89" s="214" t="s">
        <v>21</v>
      </c>
      <c r="F89" s="215" t="s">
        <v>437</v>
      </c>
      <c r="G89" s="202"/>
      <c r="H89" s="216">
        <v>8.18</v>
      </c>
      <c r="I89" s="207"/>
      <c r="J89" s="202"/>
      <c r="K89" s="202"/>
      <c r="L89" s="208"/>
      <c r="M89" s="209"/>
      <c r="N89" s="210"/>
      <c r="O89" s="210"/>
      <c r="P89" s="210"/>
      <c r="Q89" s="210"/>
      <c r="R89" s="210"/>
      <c r="S89" s="210"/>
      <c r="T89" s="211"/>
      <c r="AT89" s="212" t="s">
        <v>138</v>
      </c>
      <c r="AU89" s="212" t="s">
        <v>83</v>
      </c>
      <c r="AV89" s="11" t="s">
        <v>83</v>
      </c>
      <c r="AW89" s="11" t="s">
        <v>37</v>
      </c>
      <c r="AX89" s="11" t="s">
        <v>78</v>
      </c>
      <c r="AY89" s="212" t="s">
        <v>125</v>
      </c>
    </row>
    <row r="90" spans="2:65" s="10" customFormat="1" ht="29.85" customHeight="1">
      <c r="B90" s="172"/>
      <c r="C90" s="173"/>
      <c r="D90" s="186" t="s">
        <v>72</v>
      </c>
      <c r="E90" s="187" t="s">
        <v>339</v>
      </c>
      <c r="F90" s="187" t="s">
        <v>340</v>
      </c>
      <c r="G90" s="173"/>
      <c r="H90" s="173"/>
      <c r="I90" s="176"/>
      <c r="J90" s="188">
        <f>BK90</f>
        <v>0</v>
      </c>
      <c r="K90" s="173"/>
      <c r="L90" s="178"/>
      <c r="M90" s="179"/>
      <c r="N90" s="180"/>
      <c r="O90" s="180"/>
      <c r="P90" s="181">
        <f>SUM(P91:P92)</f>
        <v>0</v>
      </c>
      <c r="Q90" s="180"/>
      <c r="R90" s="181">
        <f>SUM(R91:R92)</f>
        <v>4.6079999999999998E-4</v>
      </c>
      <c r="S90" s="180"/>
      <c r="T90" s="182">
        <f>SUM(T91:T92)</f>
        <v>0</v>
      </c>
      <c r="AR90" s="183" t="s">
        <v>83</v>
      </c>
      <c r="AT90" s="184" t="s">
        <v>72</v>
      </c>
      <c r="AU90" s="184" t="s">
        <v>78</v>
      </c>
      <c r="AY90" s="183" t="s">
        <v>125</v>
      </c>
      <c r="BK90" s="185">
        <f>SUM(BK91:BK92)</f>
        <v>0</v>
      </c>
    </row>
    <row r="91" spans="2:65" s="1" customFormat="1" ht="22.5" customHeight="1">
      <c r="B91" s="38"/>
      <c r="C91" s="189" t="s">
        <v>153</v>
      </c>
      <c r="D91" s="189" t="s">
        <v>128</v>
      </c>
      <c r="E91" s="190" t="s">
        <v>345</v>
      </c>
      <c r="F91" s="191" t="s">
        <v>346</v>
      </c>
      <c r="G91" s="192" t="s">
        <v>171</v>
      </c>
      <c r="H91" s="193">
        <v>1.92</v>
      </c>
      <c r="I91" s="194"/>
      <c r="J91" s="195">
        <f>ROUND(I91*H91,2)</f>
        <v>0</v>
      </c>
      <c r="K91" s="191" t="s">
        <v>132</v>
      </c>
      <c r="L91" s="58"/>
      <c r="M91" s="196" t="s">
        <v>21</v>
      </c>
      <c r="N91" s="197" t="s">
        <v>44</v>
      </c>
      <c r="O91" s="39"/>
      <c r="P91" s="198">
        <f>O91*H91</f>
        <v>0</v>
      </c>
      <c r="Q91" s="198">
        <v>2.4000000000000001E-4</v>
      </c>
      <c r="R91" s="198">
        <f>Q91*H91</f>
        <v>4.6079999999999998E-4</v>
      </c>
      <c r="S91" s="198">
        <v>0</v>
      </c>
      <c r="T91" s="199">
        <f>S91*H91</f>
        <v>0</v>
      </c>
      <c r="AR91" s="21" t="s">
        <v>270</v>
      </c>
      <c r="AT91" s="21" t="s">
        <v>128</v>
      </c>
      <c r="AU91" s="21" t="s">
        <v>83</v>
      </c>
      <c r="AY91" s="21" t="s">
        <v>125</v>
      </c>
      <c r="BE91" s="200">
        <f>IF(N91="základní",J91,0)</f>
        <v>0</v>
      </c>
      <c r="BF91" s="200">
        <f>IF(N91="snížená",J91,0)</f>
        <v>0</v>
      </c>
      <c r="BG91" s="200">
        <f>IF(N91="zákl. přenesená",J91,0)</f>
        <v>0</v>
      </c>
      <c r="BH91" s="200">
        <f>IF(N91="sníž. přenesená",J91,0)</f>
        <v>0</v>
      </c>
      <c r="BI91" s="200">
        <f>IF(N91="nulová",J91,0)</f>
        <v>0</v>
      </c>
      <c r="BJ91" s="21" t="s">
        <v>78</v>
      </c>
      <c r="BK91" s="200">
        <f>ROUND(I91*H91,2)</f>
        <v>0</v>
      </c>
      <c r="BL91" s="21" t="s">
        <v>270</v>
      </c>
      <c r="BM91" s="21" t="s">
        <v>438</v>
      </c>
    </row>
    <row r="92" spans="2:65" s="11" customFormat="1" ht="13.5">
      <c r="B92" s="201"/>
      <c r="C92" s="202"/>
      <c r="D92" s="213" t="s">
        <v>138</v>
      </c>
      <c r="E92" s="214" t="s">
        <v>21</v>
      </c>
      <c r="F92" s="215" t="s">
        <v>439</v>
      </c>
      <c r="G92" s="202"/>
      <c r="H92" s="216">
        <v>1.92</v>
      </c>
      <c r="I92" s="207"/>
      <c r="J92" s="202"/>
      <c r="K92" s="202"/>
      <c r="L92" s="208"/>
      <c r="M92" s="234"/>
      <c r="N92" s="235"/>
      <c r="O92" s="235"/>
      <c r="P92" s="235"/>
      <c r="Q92" s="235"/>
      <c r="R92" s="235"/>
      <c r="S92" s="235"/>
      <c r="T92" s="236"/>
      <c r="AT92" s="212" t="s">
        <v>138</v>
      </c>
      <c r="AU92" s="212" t="s">
        <v>83</v>
      </c>
      <c r="AV92" s="11" t="s">
        <v>83</v>
      </c>
      <c r="AW92" s="11" t="s">
        <v>37</v>
      </c>
      <c r="AX92" s="11" t="s">
        <v>78</v>
      </c>
      <c r="AY92" s="212" t="s">
        <v>125</v>
      </c>
    </row>
    <row r="93" spans="2:65" s="1" customFormat="1" ht="6.95" customHeight="1">
      <c r="B93" s="53"/>
      <c r="C93" s="54"/>
      <c r="D93" s="54"/>
      <c r="E93" s="54"/>
      <c r="F93" s="54"/>
      <c r="G93" s="54"/>
      <c r="H93" s="54"/>
      <c r="I93" s="135"/>
      <c r="J93" s="54"/>
      <c r="K93" s="54"/>
      <c r="L93" s="58"/>
    </row>
  </sheetData>
  <sheetProtection password="CC35" sheet="1" objects="1" scenarios="1" formatCells="0" formatColumns="0" formatRows="0" sort="0" autoFilter="0"/>
  <autoFilter ref="C78:K92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7" customWidth="1"/>
    <col min="2" max="2" width="1.6640625" style="237" customWidth="1"/>
    <col min="3" max="4" width="5" style="237" customWidth="1"/>
    <col min="5" max="5" width="11.6640625" style="237" customWidth="1"/>
    <col min="6" max="6" width="9.1640625" style="237" customWidth="1"/>
    <col min="7" max="7" width="5" style="237" customWidth="1"/>
    <col min="8" max="8" width="77.83203125" style="237" customWidth="1"/>
    <col min="9" max="10" width="20" style="237" customWidth="1"/>
    <col min="11" max="11" width="1.6640625" style="237" customWidth="1"/>
  </cols>
  <sheetData>
    <row r="1" spans="2:11" ht="37.5" customHeight="1"/>
    <row r="2" spans="2:11" ht="7.5" customHeight="1">
      <c r="B2" s="238"/>
      <c r="C2" s="239"/>
      <c r="D2" s="239"/>
      <c r="E2" s="239"/>
      <c r="F2" s="239"/>
      <c r="G2" s="239"/>
      <c r="H2" s="239"/>
      <c r="I2" s="239"/>
      <c r="J2" s="239"/>
      <c r="K2" s="240"/>
    </row>
    <row r="3" spans="2:11" s="12" customFormat="1" ht="45" customHeight="1">
      <c r="B3" s="241"/>
      <c r="C3" s="364" t="s">
        <v>440</v>
      </c>
      <c r="D3" s="364"/>
      <c r="E3" s="364"/>
      <c r="F3" s="364"/>
      <c r="G3" s="364"/>
      <c r="H3" s="364"/>
      <c r="I3" s="364"/>
      <c r="J3" s="364"/>
      <c r="K3" s="242"/>
    </row>
    <row r="4" spans="2:11" ht="25.5" customHeight="1">
      <c r="B4" s="243"/>
      <c r="C4" s="368" t="s">
        <v>441</v>
      </c>
      <c r="D4" s="368"/>
      <c r="E4" s="368"/>
      <c r="F4" s="368"/>
      <c r="G4" s="368"/>
      <c r="H4" s="368"/>
      <c r="I4" s="368"/>
      <c r="J4" s="368"/>
      <c r="K4" s="244"/>
    </row>
    <row r="5" spans="2:11" ht="5.25" customHeight="1">
      <c r="B5" s="243"/>
      <c r="C5" s="245"/>
      <c r="D5" s="245"/>
      <c r="E5" s="245"/>
      <c r="F5" s="245"/>
      <c r="G5" s="245"/>
      <c r="H5" s="245"/>
      <c r="I5" s="245"/>
      <c r="J5" s="245"/>
      <c r="K5" s="244"/>
    </row>
    <row r="6" spans="2:11" ht="15" customHeight="1">
      <c r="B6" s="243"/>
      <c r="C6" s="367" t="s">
        <v>442</v>
      </c>
      <c r="D6" s="367"/>
      <c r="E6" s="367"/>
      <c r="F6" s="367"/>
      <c r="G6" s="367"/>
      <c r="H6" s="367"/>
      <c r="I6" s="367"/>
      <c r="J6" s="367"/>
      <c r="K6" s="244"/>
    </row>
    <row r="7" spans="2:11" ht="15" customHeight="1">
      <c r="B7" s="247"/>
      <c r="C7" s="367" t="s">
        <v>443</v>
      </c>
      <c r="D7" s="367"/>
      <c r="E7" s="367"/>
      <c r="F7" s="367"/>
      <c r="G7" s="367"/>
      <c r="H7" s="367"/>
      <c r="I7" s="367"/>
      <c r="J7" s="367"/>
      <c r="K7" s="244"/>
    </row>
    <row r="8" spans="2:1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pans="2:11" ht="15" customHeight="1">
      <c r="B9" s="247"/>
      <c r="C9" s="367" t="s">
        <v>444</v>
      </c>
      <c r="D9" s="367"/>
      <c r="E9" s="367"/>
      <c r="F9" s="367"/>
      <c r="G9" s="367"/>
      <c r="H9" s="367"/>
      <c r="I9" s="367"/>
      <c r="J9" s="367"/>
      <c r="K9" s="244"/>
    </row>
    <row r="10" spans="2:11" ht="15" customHeight="1">
      <c r="B10" s="247"/>
      <c r="C10" s="246"/>
      <c r="D10" s="367" t="s">
        <v>445</v>
      </c>
      <c r="E10" s="367"/>
      <c r="F10" s="367"/>
      <c r="G10" s="367"/>
      <c r="H10" s="367"/>
      <c r="I10" s="367"/>
      <c r="J10" s="367"/>
      <c r="K10" s="244"/>
    </row>
    <row r="11" spans="2:11" ht="15" customHeight="1">
      <c r="B11" s="247"/>
      <c r="C11" s="248"/>
      <c r="D11" s="367" t="s">
        <v>446</v>
      </c>
      <c r="E11" s="367"/>
      <c r="F11" s="367"/>
      <c r="G11" s="367"/>
      <c r="H11" s="367"/>
      <c r="I11" s="367"/>
      <c r="J11" s="367"/>
      <c r="K11" s="244"/>
    </row>
    <row r="12" spans="2:11" ht="12.75" customHeight="1">
      <c r="B12" s="247"/>
      <c r="C12" s="248"/>
      <c r="D12" s="248"/>
      <c r="E12" s="248"/>
      <c r="F12" s="248"/>
      <c r="G12" s="248"/>
      <c r="H12" s="248"/>
      <c r="I12" s="248"/>
      <c r="J12" s="248"/>
      <c r="K12" s="244"/>
    </row>
    <row r="13" spans="2:11" ht="15" customHeight="1">
      <c r="B13" s="247"/>
      <c r="C13" s="248"/>
      <c r="D13" s="367" t="s">
        <v>447</v>
      </c>
      <c r="E13" s="367"/>
      <c r="F13" s="367"/>
      <c r="G13" s="367"/>
      <c r="H13" s="367"/>
      <c r="I13" s="367"/>
      <c r="J13" s="367"/>
      <c r="K13" s="244"/>
    </row>
    <row r="14" spans="2:11" ht="15" customHeight="1">
      <c r="B14" s="247"/>
      <c r="C14" s="248"/>
      <c r="D14" s="367" t="s">
        <v>448</v>
      </c>
      <c r="E14" s="367"/>
      <c r="F14" s="367"/>
      <c r="G14" s="367"/>
      <c r="H14" s="367"/>
      <c r="I14" s="367"/>
      <c r="J14" s="367"/>
      <c r="K14" s="244"/>
    </row>
    <row r="15" spans="2:11" ht="15" customHeight="1">
      <c r="B15" s="247"/>
      <c r="C15" s="248"/>
      <c r="D15" s="367" t="s">
        <v>449</v>
      </c>
      <c r="E15" s="367"/>
      <c r="F15" s="367"/>
      <c r="G15" s="367"/>
      <c r="H15" s="367"/>
      <c r="I15" s="367"/>
      <c r="J15" s="367"/>
      <c r="K15" s="244"/>
    </row>
    <row r="16" spans="2:11" ht="15" customHeight="1">
      <c r="B16" s="247"/>
      <c r="C16" s="248"/>
      <c r="D16" s="248"/>
      <c r="E16" s="249" t="s">
        <v>77</v>
      </c>
      <c r="F16" s="367" t="s">
        <v>450</v>
      </c>
      <c r="G16" s="367"/>
      <c r="H16" s="367"/>
      <c r="I16" s="367"/>
      <c r="J16" s="367"/>
      <c r="K16" s="244"/>
    </row>
    <row r="17" spans="2:11" ht="15" customHeight="1">
      <c r="B17" s="247"/>
      <c r="C17" s="248"/>
      <c r="D17" s="248"/>
      <c r="E17" s="249" t="s">
        <v>451</v>
      </c>
      <c r="F17" s="367" t="s">
        <v>452</v>
      </c>
      <c r="G17" s="367"/>
      <c r="H17" s="367"/>
      <c r="I17" s="367"/>
      <c r="J17" s="367"/>
      <c r="K17" s="244"/>
    </row>
    <row r="18" spans="2:11" ht="15" customHeight="1">
      <c r="B18" s="247"/>
      <c r="C18" s="248"/>
      <c r="D18" s="248"/>
      <c r="E18" s="249" t="s">
        <v>453</v>
      </c>
      <c r="F18" s="367" t="s">
        <v>454</v>
      </c>
      <c r="G18" s="367"/>
      <c r="H18" s="367"/>
      <c r="I18" s="367"/>
      <c r="J18" s="367"/>
      <c r="K18" s="244"/>
    </row>
    <row r="19" spans="2:11" ht="15" customHeight="1">
      <c r="B19" s="247"/>
      <c r="C19" s="248"/>
      <c r="D19" s="248"/>
      <c r="E19" s="249" t="s">
        <v>455</v>
      </c>
      <c r="F19" s="367" t="s">
        <v>456</v>
      </c>
      <c r="G19" s="367"/>
      <c r="H19" s="367"/>
      <c r="I19" s="367"/>
      <c r="J19" s="367"/>
      <c r="K19" s="244"/>
    </row>
    <row r="20" spans="2:11" ht="15" customHeight="1">
      <c r="B20" s="247"/>
      <c r="C20" s="248"/>
      <c r="D20" s="248"/>
      <c r="E20" s="249" t="s">
        <v>457</v>
      </c>
      <c r="F20" s="367" t="s">
        <v>458</v>
      </c>
      <c r="G20" s="367"/>
      <c r="H20" s="367"/>
      <c r="I20" s="367"/>
      <c r="J20" s="367"/>
      <c r="K20" s="244"/>
    </row>
    <row r="21" spans="2:11" ht="15" customHeight="1">
      <c r="B21" s="247"/>
      <c r="C21" s="248"/>
      <c r="D21" s="248"/>
      <c r="E21" s="249" t="s">
        <v>459</v>
      </c>
      <c r="F21" s="367" t="s">
        <v>460</v>
      </c>
      <c r="G21" s="367"/>
      <c r="H21" s="367"/>
      <c r="I21" s="367"/>
      <c r="J21" s="367"/>
      <c r="K21" s="244"/>
    </row>
    <row r="22" spans="2:11" ht="12.75" customHeight="1">
      <c r="B22" s="247"/>
      <c r="C22" s="248"/>
      <c r="D22" s="248"/>
      <c r="E22" s="248"/>
      <c r="F22" s="248"/>
      <c r="G22" s="248"/>
      <c r="H22" s="248"/>
      <c r="I22" s="248"/>
      <c r="J22" s="248"/>
      <c r="K22" s="244"/>
    </row>
    <row r="23" spans="2:11" ht="15" customHeight="1">
      <c r="B23" s="247"/>
      <c r="C23" s="367" t="s">
        <v>461</v>
      </c>
      <c r="D23" s="367"/>
      <c r="E23" s="367"/>
      <c r="F23" s="367"/>
      <c r="G23" s="367"/>
      <c r="H23" s="367"/>
      <c r="I23" s="367"/>
      <c r="J23" s="367"/>
      <c r="K23" s="244"/>
    </row>
    <row r="24" spans="2:11" ht="15" customHeight="1">
      <c r="B24" s="247"/>
      <c r="C24" s="367" t="s">
        <v>462</v>
      </c>
      <c r="D24" s="367"/>
      <c r="E24" s="367"/>
      <c r="F24" s="367"/>
      <c r="G24" s="367"/>
      <c r="H24" s="367"/>
      <c r="I24" s="367"/>
      <c r="J24" s="367"/>
      <c r="K24" s="244"/>
    </row>
    <row r="25" spans="2:11" ht="15" customHeight="1">
      <c r="B25" s="247"/>
      <c r="C25" s="246"/>
      <c r="D25" s="367" t="s">
        <v>463</v>
      </c>
      <c r="E25" s="367"/>
      <c r="F25" s="367"/>
      <c r="G25" s="367"/>
      <c r="H25" s="367"/>
      <c r="I25" s="367"/>
      <c r="J25" s="367"/>
      <c r="K25" s="244"/>
    </row>
    <row r="26" spans="2:11" ht="15" customHeight="1">
      <c r="B26" s="247"/>
      <c r="C26" s="248"/>
      <c r="D26" s="367" t="s">
        <v>464</v>
      </c>
      <c r="E26" s="367"/>
      <c r="F26" s="367"/>
      <c r="G26" s="367"/>
      <c r="H26" s="367"/>
      <c r="I26" s="367"/>
      <c r="J26" s="367"/>
      <c r="K26" s="244"/>
    </row>
    <row r="27" spans="2:11" ht="12.75" customHeight="1">
      <c r="B27" s="247"/>
      <c r="C27" s="248"/>
      <c r="D27" s="248"/>
      <c r="E27" s="248"/>
      <c r="F27" s="248"/>
      <c r="G27" s="248"/>
      <c r="H27" s="248"/>
      <c r="I27" s="248"/>
      <c r="J27" s="248"/>
      <c r="K27" s="244"/>
    </row>
    <row r="28" spans="2:11" ht="15" customHeight="1">
      <c r="B28" s="247"/>
      <c r="C28" s="248"/>
      <c r="D28" s="367" t="s">
        <v>465</v>
      </c>
      <c r="E28" s="367"/>
      <c r="F28" s="367"/>
      <c r="G28" s="367"/>
      <c r="H28" s="367"/>
      <c r="I28" s="367"/>
      <c r="J28" s="367"/>
      <c r="K28" s="244"/>
    </row>
    <row r="29" spans="2:11" ht="15" customHeight="1">
      <c r="B29" s="247"/>
      <c r="C29" s="248"/>
      <c r="D29" s="367" t="s">
        <v>466</v>
      </c>
      <c r="E29" s="367"/>
      <c r="F29" s="367"/>
      <c r="G29" s="367"/>
      <c r="H29" s="367"/>
      <c r="I29" s="367"/>
      <c r="J29" s="367"/>
      <c r="K29" s="244"/>
    </row>
    <row r="30" spans="2:11" ht="12.75" customHeight="1">
      <c r="B30" s="247"/>
      <c r="C30" s="248"/>
      <c r="D30" s="248"/>
      <c r="E30" s="248"/>
      <c r="F30" s="248"/>
      <c r="G30" s="248"/>
      <c r="H30" s="248"/>
      <c r="I30" s="248"/>
      <c r="J30" s="248"/>
      <c r="K30" s="244"/>
    </row>
    <row r="31" spans="2:11" ht="15" customHeight="1">
      <c r="B31" s="247"/>
      <c r="C31" s="248"/>
      <c r="D31" s="367" t="s">
        <v>467</v>
      </c>
      <c r="E31" s="367"/>
      <c r="F31" s="367"/>
      <c r="G31" s="367"/>
      <c r="H31" s="367"/>
      <c r="I31" s="367"/>
      <c r="J31" s="367"/>
      <c r="K31" s="244"/>
    </row>
    <row r="32" spans="2:11" ht="15" customHeight="1">
      <c r="B32" s="247"/>
      <c r="C32" s="248"/>
      <c r="D32" s="367" t="s">
        <v>468</v>
      </c>
      <c r="E32" s="367"/>
      <c r="F32" s="367"/>
      <c r="G32" s="367"/>
      <c r="H32" s="367"/>
      <c r="I32" s="367"/>
      <c r="J32" s="367"/>
      <c r="K32" s="244"/>
    </row>
    <row r="33" spans="2:11" ht="15" customHeight="1">
      <c r="B33" s="247"/>
      <c r="C33" s="248"/>
      <c r="D33" s="367" t="s">
        <v>469</v>
      </c>
      <c r="E33" s="367"/>
      <c r="F33" s="367"/>
      <c r="G33" s="367"/>
      <c r="H33" s="367"/>
      <c r="I33" s="367"/>
      <c r="J33" s="367"/>
      <c r="K33" s="244"/>
    </row>
    <row r="34" spans="2:11" ht="15" customHeight="1">
      <c r="B34" s="247"/>
      <c r="C34" s="248"/>
      <c r="D34" s="246"/>
      <c r="E34" s="250" t="s">
        <v>110</v>
      </c>
      <c r="F34" s="246"/>
      <c r="G34" s="367" t="s">
        <v>470</v>
      </c>
      <c r="H34" s="367"/>
      <c r="I34" s="367"/>
      <c r="J34" s="367"/>
      <c r="K34" s="244"/>
    </row>
    <row r="35" spans="2:11" ht="30.75" customHeight="1">
      <c r="B35" s="247"/>
      <c r="C35" s="248"/>
      <c r="D35" s="246"/>
      <c r="E35" s="250" t="s">
        <v>471</v>
      </c>
      <c r="F35" s="246"/>
      <c r="G35" s="367" t="s">
        <v>472</v>
      </c>
      <c r="H35" s="367"/>
      <c r="I35" s="367"/>
      <c r="J35" s="367"/>
      <c r="K35" s="244"/>
    </row>
    <row r="36" spans="2:11" ht="15" customHeight="1">
      <c r="B36" s="247"/>
      <c r="C36" s="248"/>
      <c r="D36" s="246"/>
      <c r="E36" s="250" t="s">
        <v>54</v>
      </c>
      <c r="F36" s="246"/>
      <c r="G36" s="367" t="s">
        <v>473</v>
      </c>
      <c r="H36" s="367"/>
      <c r="I36" s="367"/>
      <c r="J36" s="367"/>
      <c r="K36" s="244"/>
    </row>
    <row r="37" spans="2:11" ht="15" customHeight="1">
      <c r="B37" s="247"/>
      <c r="C37" s="248"/>
      <c r="D37" s="246"/>
      <c r="E37" s="250" t="s">
        <v>111</v>
      </c>
      <c r="F37" s="246"/>
      <c r="G37" s="367" t="s">
        <v>474</v>
      </c>
      <c r="H37" s="367"/>
      <c r="I37" s="367"/>
      <c r="J37" s="367"/>
      <c r="K37" s="244"/>
    </row>
    <row r="38" spans="2:11" ht="15" customHeight="1">
      <c r="B38" s="247"/>
      <c r="C38" s="248"/>
      <c r="D38" s="246"/>
      <c r="E38" s="250" t="s">
        <v>112</v>
      </c>
      <c r="F38" s="246"/>
      <c r="G38" s="367" t="s">
        <v>475</v>
      </c>
      <c r="H38" s="367"/>
      <c r="I38" s="367"/>
      <c r="J38" s="367"/>
      <c r="K38" s="244"/>
    </row>
    <row r="39" spans="2:11" ht="15" customHeight="1">
      <c r="B39" s="247"/>
      <c r="C39" s="248"/>
      <c r="D39" s="246"/>
      <c r="E39" s="250" t="s">
        <v>113</v>
      </c>
      <c r="F39" s="246"/>
      <c r="G39" s="367" t="s">
        <v>476</v>
      </c>
      <c r="H39" s="367"/>
      <c r="I39" s="367"/>
      <c r="J39" s="367"/>
      <c r="K39" s="244"/>
    </row>
    <row r="40" spans="2:11" ht="15" customHeight="1">
      <c r="B40" s="247"/>
      <c r="C40" s="248"/>
      <c r="D40" s="246"/>
      <c r="E40" s="250" t="s">
        <v>477</v>
      </c>
      <c r="F40" s="246"/>
      <c r="G40" s="367" t="s">
        <v>478</v>
      </c>
      <c r="H40" s="367"/>
      <c r="I40" s="367"/>
      <c r="J40" s="367"/>
      <c r="K40" s="244"/>
    </row>
    <row r="41" spans="2:11" ht="15" customHeight="1">
      <c r="B41" s="247"/>
      <c r="C41" s="248"/>
      <c r="D41" s="246"/>
      <c r="E41" s="250"/>
      <c r="F41" s="246"/>
      <c r="G41" s="367" t="s">
        <v>479</v>
      </c>
      <c r="H41" s="367"/>
      <c r="I41" s="367"/>
      <c r="J41" s="367"/>
      <c r="K41" s="244"/>
    </row>
    <row r="42" spans="2:11" ht="15" customHeight="1">
      <c r="B42" s="247"/>
      <c r="C42" s="248"/>
      <c r="D42" s="246"/>
      <c r="E42" s="250" t="s">
        <v>480</v>
      </c>
      <c r="F42" s="246"/>
      <c r="G42" s="367" t="s">
        <v>481</v>
      </c>
      <c r="H42" s="367"/>
      <c r="I42" s="367"/>
      <c r="J42" s="367"/>
      <c r="K42" s="244"/>
    </row>
    <row r="43" spans="2:11" ht="15" customHeight="1">
      <c r="B43" s="247"/>
      <c r="C43" s="248"/>
      <c r="D43" s="246"/>
      <c r="E43" s="250" t="s">
        <v>115</v>
      </c>
      <c r="F43" s="246"/>
      <c r="G43" s="367" t="s">
        <v>482</v>
      </c>
      <c r="H43" s="367"/>
      <c r="I43" s="367"/>
      <c r="J43" s="367"/>
      <c r="K43" s="244"/>
    </row>
    <row r="44" spans="2:11" ht="12.75" customHeight="1">
      <c r="B44" s="247"/>
      <c r="C44" s="248"/>
      <c r="D44" s="246"/>
      <c r="E44" s="246"/>
      <c r="F44" s="246"/>
      <c r="G44" s="246"/>
      <c r="H44" s="246"/>
      <c r="I44" s="246"/>
      <c r="J44" s="246"/>
      <c r="K44" s="244"/>
    </row>
    <row r="45" spans="2:11" ht="15" customHeight="1">
      <c r="B45" s="247"/>
      <c r="C45" s="248"/>
      <c r="D45" s="367" t="s">
        <v>483</v>
      </c>
      <c r="E45" s="367"/>
      <c r="F45" s="367"/>
      <c r="G45" s="367"/>
      <c r="H45" s="367"/>
      <c r="I45" s="367"/>
      <c r="J45" s="367"/>
      <c r="K45" s="244"/>
    </row>
    <row r="46" spans="2:11" ht="15" customHeight="1">
      <c r="B46" s="247"/>
      <c r="C46" s="248"/>
      <c r="D46" s="248"/>
      <c r="E46" s="367" t="s">
        <v>484</v>
      </c>
      <c r="F46" s="367"/>
      <c r="G46" s="367"/>
      <c r="H46" s="367"/>
      <c r="I46" s="367"/>
      <c r="J46" s="367"/>
      <c r="K46" s="244"/>
    </row>
    <row r="47" spans="2:11" ht="15" customHeight="1">
      <c r="B47" s="247"/>
      <c r="C47" s="248"/>
      <c r="D47" s="248"/>
      <c r="E47" s="367" t="s">
        <v>485</v>
      </c>
      <c r="F47" s="367"/>
      <c r="G47" s="367"/>
      <c r="H47" s="367"/>
      <c r="I47" s="367"/>
      <c r="J47" s="367"/>
      <c r="K47" s="244"/>
    </row>
    <row r="48" spans="2:11" ht="15" customHeight="1">
      <c r="B48" s="247"/>
      <c r="C48" s="248"/>
      <c r="D48" s="248"/>
      <c r="E48" s="367" t="s">
        <v>486</v>
      </c>
      <c r="F48" s="367"/>
      <c r="G48" s="367"/>
      <c r="H48" s="367"/>
      <c r="I48" s="367"/>
      <c r="J48" s="367"/>
      <c r="K48" s="244"/>
    </row>
    <row r="49" spans="2:11" ht="15" customHeight="1">
      <c r="B49" s="247"/>
      <c r="C49" s="248"/>
      <c r="D49" s="367" t="s">
        <v>487</v>
      </c>
      <c r="E49" s="367"/>
      <c r="F49" s="367"/>
      <c r="G49" s="367"/>
      <c r="H49" s="367"/>
      <c r="I49" s="367"/>
      <c r="J49" s="367"/>
      <c r="K49" s="244"/>
    </row>
    <row r="50" spans="2:11" ht="25.5" customHeight="1">
      <c r="B50" s="243"/>
      <c r="C50" s="368" t="s">
        <v>488</v>
      </c>
      <c r="D50" s="368"/>
      <c r="E50" s="368"/>
      <c r="F50" s="368"/>
      <c r="G50" s="368"/>
      <c r="H50" s="368"/>
      <c r="I50" s="368"/>
      <c r="J50" s="368"/>
      <c r="K50" s="244"/>
    </row>
    <row r="51" spans="2:11" ht="5.25" customHeight="1">
      <c r="B51" s="243"/>
      <c r="C51" s="245"/>
      <c r="D51" s="245"/>
      <c r="E51" s="245"/>
      <c r="F51" s="245"/>
      <c r="G51" s="245"/>
      <c r="H51" s="245"/>
      <c r="I51" s="245"/>
      <c r="J51" s="245"/>
      <c r="K51" s="244"/>
    </row>
    <row r="52" spans="2:11" ht="15" customHeight="1">
      <c r="B52" s="243"/>
      <c r="C52" s="367" t="s">
        <v>489</v>
      </c>
      <c r="D52" s="367"/>
      <c r="E52" s="367"/>
      <c r="F52" s="367"/>
      <c r="G52" s="367"/>
      <c r="H52" s="367"/>
      <c r="I52" s="367"/>
      <c r="J52" s="367"/>
      <c r="K52" s="244"/>
    </row>
    <row r="53" spans="2:11" ht="15" customHeight="1">
      <c r="B53" s="243"/>
      <c r="C53" s="367" t="s">
        <v>490</v>
      </c>
      <c r="D53" s="367"/>
      <c r="E53" s="367"/>
      <c r="F53" s="367"/>
      <c r="G53" s="367"/>
      <c r="H53" s="367"/>
      <c r="I53" s="367"/>
      <c r="J53" s="367"/>
      <c r="K53" s="244"/>
    </row>
    <row r="54" spans="2:11" ht="12.75" customHeight="1">
      <c r="B54" s="243"/>
      <c r="C54" s="246"/>
      <c r="D54" s="246"/>
      <c r="E54" s="246"/>
      <c r="F54" s="246"/>
      <c r="G54" s="246"/>
      <c r="H54" s="246"/>
      <c r="I54" s="246"/>
      <c r="J54" s="246"/>
      <c r="K54" s="244"/>
    </row>
    <row r="55" spans="2:11" ht="15" customHeight="1">
      <c r="B55" s="243"/>
      <c r="C55" s="367" t="s">
        <v>491</v>
      </c>
      <c r="D55" s="367"/>
      <c r="E55" s="367"/>
      <c r="F55" s="367"/>
      <c r="G55" s="367"/>
      <c r="H55" s="367"/>
      <c r="I55" s="367"/>
      <c r="J55" s="367"/>
      <c r="K55" s="244"/>
    </row>
    <row r="56" spans="2:11" ht="15" customHeight="1">
      <c r="B56" s="243"/>
      <c r="C56" s="248"/>
      <c r="D56" s="367" t="s">
        <v>492</v>
      </c>
      <c r="E56" s="367"/>
      <c r="F56" s="367"/>
      <c r="G56" s="367"/>
      <c r="H56" s="367"/>
      <c r="I56" s="367"/>
      <c r="J56" s="367"/>
      <c r="K56" s="244"/>
    </row>
    <row r="57" spans="2:11" ht="15" customHeight="1">
      <c r="B57" s="243"/>
      <c r="C57" s="248"/>
      <c r="D57" s="367" t="s">
        <v>493</v>
      </c>
      <c r="E57" s="367"/>
      <c r="F57" s="367"/>
      <c r="G57" s="367"/>
      <c r="H57" s="367"/>
      <c r="I57" s="367"/>
      <c r="J57" s="367"/>
      <c r="K57" s="244"/>
    </row>
    <row r="58" spans="2:11" ht="15" customHeight="1">
      <c r="B58" s="243"/>
      <c r="C58" s="248"/>
      <c r="D58" s="367" t="s">
        <v>494</v>
      </c>
      <c r="E58" s="367"/>
      <c r="F58" s="367"/>
      <c r="G58" s="367"/>
      <c r="H58" s="367"/>
      <c r="I58" s="367"/>
      <c r="J58" s="367"/>
      <c r="K58" s="244"/>
    </row>
    <row r="59" spans="2:11" ht="15" customHeight="1">
      <c r="B59" s="243"/>
      <c r="C59" s="248"/>
      <c r="D59" s="367" t="s">
        <v>495</v>
      </c>
      <c r="E59" s="367"/>
      <c r="F59" s="367"/>
      <c r="G59" s="367"/>
      <c r="H59" s="367"/>
      <c r="I59" s="367"/>
      <c r="J59" s="367"/>
      <c r="K59" s="244"/>
    </row>
    <row r="60" spans="2:11" ht="15" customHeight="1">
      <c r="B60" s="243"/>
      <c r="C60" s="248"/>
      <c r="D60" s="366" t="s">
        <v>496</v>
      </c>
      <c r="E60" s="366"/>
      <c r="F60" s="366"/>
      <c r="G60" s="366"/>
      <c r="H60" s="366"/>
      <c r="I60" s="366"/>
      <c r="J60" s="366"/>
      <c r="K60" s="244"/>
    </row>
    <row r="61" spans="2:11" ht="15" customHeight="1">
      <c r="B61" s="243"/>
      <c r="C61" s="248"/>
      <c r="D61" s="367" t="s">
        <v>497</v>
      </c>
      <c r="E61" s="367"/>
      <c r="F61" s="367"/>
      <c r="G61" s="367"/>
      <c r="H61" s="367"/>
      <c r="I61" s="367"/>
      <c r="J61" s="367"/>
      <c r="K61" s="244"/>
    </row>
    <row r="62" spans="2:11" ht="12.75" customHeight="1">
      <c r="B62" s="243"/>
      <c r="C62" s="248"/>
      <c r="D62" s="248"/>
      <c r="E62" s="251"/>
      <c r="F62" s="248"/>
      <c r="G62" s="248"/>
      <c r="H62" s="248"/>
      <c r="I62" s="248"/>
      <c r="J62" s="248"/>
      <c r="K62" s="244"/>
    </row>
    <row r="63" spans="2:11" ht="15" customHeight="1">
      <c r="B63" s="243"/>
      <c r="C63" s="248"/>
      <c r="D63" s="367" t="s">
        <v>498</v>
      </c>
      <c r="E63" s="367"/>
      <c r="F63" s="367"/>
      <c r="G63" s="367"/>
      <c r="H63" s="367"/>
      <c r="I63" s="367"/>
      <c r="J63" s="367"/>
      <c r="K63" s="244"/>
    </row>
    <row r="64" spans="2:11" ht="15" customHeight="1">
      <c r="B64" s="243"/>
      <c r="C64" s="248"/>
      <c r="D64" s="366" t="s">
        <v>499</v>
      </c>
      <c r="E64" s="366"/>
      <c r="F64" s="366"/>
      <c r="G64" s="366"/>
      <c r="H64" s="366"/>
      <c r="I64" s="366"/>
      <c r="J64" s="366"/>
      <c r="K64" s="244"/>
    </row>
    <row r="65" spans="2:11" ht="15" customHeight="1">
      <c r="B65" s="243"/>
      <c r="C65" s="248"/>
      <c r="D65" s="367" t="s">
        <v>500</v>
      </c>
      <c r="E65" s="367"/>
      <c r="F65" s="367"/>
      <c r="G65" s="367"/>
      <c r="H65" s="367"/>
      <c r="I65" s="367"/>
      <c r="J65" s="367"/>
      <c r="K65" s="244"/>
    </row>
    <row r="66" spans="2:11" ht="15" customHeight="1">
      <c r="B66" s="243"/>
      <c r="C66" s="248"/>
      <c r="D66" s="367" t="s">
        <v>501</v>
      </c>
      <c r="E66" s="367"/>
      <c r="F66" s="367"/>
      <c r="G66" s="367"/>
      <c r="H66" s="367"/>
      <c r="I66" s="367"/>
      <c r="J66" s="367"/>
      <c r="K66" s="244"/>
    </row>
    <row r="67" spans="2:11" ht="15" customHeight="1">
      <c r="B67" s="243"/>
      <c r="C67" s="248"/>
      <c r="D67" s="367" t="s">
        <v>502</v>
      </c>
      <c r="E67" s="367"/>
      <c r="F67" s="367"/>
      <c r="G67" s="367"/>
      <c r="H67" s="367"/>
      <c r="I67" s="367"/>
      <c r="J67" s="367"/>
      <c r="K67" s="244"/>
    </row>
    <row r="68" spans="2:11" ht="15" customHeight="1">
      <c r="B68" s="243"/>
      <c r="C68" s="248"/>
      <c r="D68" s="367" t="s">
        <v>503</v>
      </c>
      <c r="E68" s="367"/>
      <c r="F68" s="367"/>
      <c r="G68" s="367"/>
      <c r="H68" s="367"/>
      <c r="I68" s="367"/>
      <c r="J68" s="367"/>
      <c r="K68" s="244"/>
    </row>
    <row r="69" spans="2:11" ht="12.75" customHeight="1">
      <c r="B69" s="252"/>
      <c r="C69" s="253"/>
      <c r="D69" s="253"/>
      <c r="E69" s="253"/>
      <c r="F69" s="253"/>
      <c r="G69" s="253"/>
      <c r="H69" s="253"/>
      <c r="I69" s="253"/>
      <c r="J69" s="253"/>
      <c r="K69" s="254"/>
    </row>
    <row r="70" spans="2:11" ht="18.75" customHeight="1">
      <c r="B70" s="255"/>
      <c r="C70" s="255"/>
      <c r="D70" s="255"/>
      <c r="E70" s="255"/>
      <c r="F70" s="255"/>
      <c r="G70" s="255"/>
      <c r="H70" s="255"/>
      <c r="I70" s="255"/>
      <c r="J70" s="255"/>
      <c r="K70" s="256"/>
    </row>
    <row r="71" spans="2:11" ht="18.75" customHeight="1">
      <c r="B71" s="256"/>
      <c r="C71" s="256"/>
      <c r="D71" s="256"/>
      <c r="E71" s="256"/>
      <c r="F71" s="256"/>
      <c r="G71" s="256"/>
      <c r="H71" s="256"/>
      <c r="I71" s="256"/>
      <c r="J71" s="256"/>
      <c r="K71" s="256"/>
    </row>
    <row r="72" spans="2:11" ht="7.5" customHeight="1">
      <c r="B72" s="257"/>
      <c r="C72" s="258"/>
      <c r="D72" s="258"/>
      <c r="E72" s="258"/>
      <c r="F72" s="258"/>
      <c r="G72" s="258"/>
      <c r="H72" s="258"/>
      <c r="I72" s="258"/>
      <c r="J72" s="258"/>
      <c r="K72" s="259"/>
    </row>
    <row r="73" spans="2:11" ht="45" customHeight="1">
      <c r="B73" s="260"/>
      <c r="C73" s="365" t="s">
        <v>96</v>
      </c>
      <c r="D73" s="365"/>
      <c r="E73" s="365"/>
      <c r="F73" s="365"/>
      <c r="G73" s="365"/>
      <c r="H73" s="365"/>
      <c r="I73" s="365"/>
      <c r="J73" s="365"/>
      <c r="K73" s="261"/>
    </row>
    <row r="74" spans="2:11" ht="17.25" customHeight="1">
      <c r="B74" s="260"/>
      <c r="C74" s="262" t="s">
        <v>504</v>
      </c>
      <c r="D74" s="262"/>
      <c r="E74" s="262"/>
      <c r="F74" s="262" t="s">
        <v>505</v>
      </c>
      <c r="G74" s="263"/>
      <c r="H74" s="262" t="s">
        <v>111</v>
      </c>
      <c r="I74" s="262" t="s">
        <v>58</v>
      </c>
      <c r="J74" s="262" t="s">
        <v>506</v>
      </c>
      <c r="K74" s="261"/>
    </row>
    <row r="75" spans="2:11" ht="17.25" customHeight="1">
      <c r="B75" s="260"/>
      <c r="C75" s="264" t="s">
        <v>507</v>
      </c>
      <c r="D75" s="264"/>
      <c r="E75" s="264"/>
      <c r="F75" s="265" t="s">
        <v>508</v>
      </c>
      <c r="G75" s="266"/>
      <c r="H75" s="264"/>
      <c r="I75" s="264"/>
      <c r="J75" s="264" t="s">
        <v>509</v>
      </c>
      <c r="K75" s="261"/>
    </row>
    <row r="76" spans="2:11" ht="5.25" customHeight="1">
      <c r="B76" s="260"/>
      <c r="C76" s="267"/>
      <c r="D76" s="267"/>
      <c r="E76" s="267"/>
      <c r="F76" s="267"/>
      <c r="G76" s="268"/>
      <c r="H76" s="267"/>
      <c r="I76" s="267"/>
      <c r="J76" s="267"/>
      <c r="K76" s="261"/>
    </row>
    <row r="77" spans="2:11" ht="15" customHeight="1">
      <c r="B77" s="260"/>
      <c r="C77" s="250" t="s">
        <v>54</v>
      </c>
      <c r="D77" s="267"/>
      <c r="E77" s="267"/>
      <c r="F77" s="269" t="s">
        <v>84</v>
      </c>
      <c r="G77" s="268"/>
      <c r="H77" s="250" t="s">
        <v>510</v>
      </c>
      <c r="I77" s="250" t="s">
        <v>511</v>
      </c>
      <c r="J77" s="250">
        <v>20</v>
      </c>
      <c r="K77" s="261"/>
    </row>
    <row r="78" spans="2:11" ht="15" customHeight="1">
      <c r="B78" s="260"/>
      <c r="C78" s="250" t="s">
        <v>512</v>
      </c>
      <c r="D78" s="250"/>
      <c r="E78" s="250"/>
      <c r="F78" s="269" t="s">
        <v>84</v>
      </c>
      <c r="G78" s="268"/>
      <c r="H78" s="250" t="s">
        <v>513</v>
      </c>
      <c r="I78" s="250" t="s">
        <v>511</v>
      </c>
      <c r="J78" s="250">
        <v>120</v>
      </c>
      <c r="K78" s="261"/>
    </row>
    <row r="79" spans="2:11" ht="15" customHeight="1">
      <c r="B79" s="270"/>
      <c r="C79" s="250" t="s">
        <v>514</v>
      </c>
      <c r="D79" s="250"/>
      <c r="E79" s="250"/>
      <c r="F79" s="269" t="s">
        <v>515</v>
      </c>
      <c r="G79" s="268"/>
      <c r="H79" s="250" t="s">
        <v>516</v>
      </c>
      <c r="I79" s="250" t="s">
        <v>511</v>
      </c>
      <c r="J79" s="250">
        <v>50</v>
      </c>
      <c r="K79" s="261"/>
    </row>
    <row r="80" spans="2:11" ht="15" customHeight="1">
      <c r="B80" s="270"/>
      <c r="C80" s="250" t="s">
        <v>517</v>
      </c>
      <c r="D80" s="250"/>
      <c r="E80" s="250"/>
      <c r="F80" s="269" t="s">
        <v>84</v>
      </c>
      <c r="G80" s="268"/>
      <c r="H80" s="250" t="s">
        <v>518</v>
      </c>
      <c r="I80" s="250" t="s">
        <v>519</v>
      </c>
      <c r="J80" s="250"/>
      <c r="K80" s="261"/>
    </row>
    <row r="81" spans="2:11" ht="15" customHeight="1">
      <c r="B81" s="270"/>
      <c r="C81" s="271" t="s">
        <v>520</v>
      </c>
      <c r="D81" s="271"/>
      <c r="E81" s="271"/>
      <c r="F81" s="272" t="s">
        <v>515</v>
      </c>
      <c r="G81" s="271"/>
      <c r="H81" s="271" t="s">
        <v>521</v>
      </c>
      <c r="I81" s="271" t="s">
        <v>511</v>
      </c>
      <c r="J81" s="271">
        <v>15</v>
      </c>
      <c r="K81" s="261"/>
    </row>
    <row r="82" spans="2:11" ht="15" customHeight="1">
      <c r="B82" s="270"/>
      <c r="C82" s="271" t="s">
        <v>522</v>
      </c>
      <c r="D82" s="271"/>
      <c r="E82" s="271"/>
      <c r="F82" s="272" t="s">
        <v>515</v>
      </c>
      <c r="G82" s="271"/>
      <c r="H82" s="271" t="s">
        <v>523</v>
      </c>
      <c r="I82" s="271" t="s">
        <v>511</v>
      </c>
      <c r="J82" s="271">
        <v>15</v>
      </c>
      <c r="K82" s="261"/>
    </row>
    <row r="83" spans="2:11" ht="15" customHeight="1">
      <c r="B83" s="270"/>
      <c r="C83" s="271" t="s">
        <v>524</v>
      </c>
      <c r="D83" s="271"/>
      <c r="E83" s="271"/>
      <c r="F83" s="272" t="s">
        <v>515</v>
      </c>
      <c r="G83" s="271"/>
      <c r="H83" s="271" t="s">
        <v>525</v>
      </c>
      <c r="I83" s="271" t="s">
        <v>511</v>
      </c>
      <c r="J83" s="271">
        <v>20</v>
      </c>
      <c r="K83" s="261"/>
    </row>
    <row r="84" spans="2:11" ht="15" customHeight="1">
      <c r="B84" s="270"/>
      <c r="C84" s="271" t="s">
        <v>526</v>
      </c>
      <c r="D84" s="271"/>
      <c r="E84" s="271"/>
      <c r="F84" s="272" t="s">
        <v>515</v>
      </c>
      <c r="G84" s="271"/>
      <c r="H84" s="271" t="s">
        <v>527</v>
      </c>
      <c r="I84" s="271" t="s">
        <v>511</v>
      </c>
      <c r="J84" s="271">
        <v>20</v>
      </c>
      <c r="K84" s="261"/>
    </row>
    <row r="85" spans="2:11" ht="15" customHeight="1">
      <c r="B85" s="270"/>
      <c r="C85" s="250" t="s">
        <v>528</v>
      </c>
      <c r="D85" s="250"/>
      <c r="E85" s="250"/>
      <c r="F85" s="269" t="s">
        <v>515</v>
      </c>
      <c r="G85" s="268"/>
      <c r="H85" s="250" t="s">
        <v>529</v>
      </c>
      <c r="I85" s="250" t="s">
        <v>511</v>
      </c>
      <c r="J85" s="250">
        <v>50</v>
      </c>
      <c r="K85" s="261"/>
    </row>
    <row r="86" spans="2:11" ht="15" customHeight="1">
      <c r="B86" s="270"/>
      <c r="C86" s="250" t="s">
        <v>530</v>
      </c>
      <c r="D86" s="250"/>
      <c r="E86" s="250"/>
      <c r="F86" s="269" t="s">
        <v>515</v>
      </c>
      <c r="G86" s="268"/>
      <c r="H86" s="250" t="s">
        <v>531</v>
      </c>
      <c r="I86" s="250" t="s">
        <v>511</v>
      </c>
      <c r="J86" s="250">
        <v>20</v>
      </c>
      <c r="K86" s="261"/>
    </row>
    <row r="87" spans="2:11" ht="15" customHeight="1">
      <c r="B87" s="270"/>
      <c r="C87" s="250" t="s">
        <v>532</v>
      </c>
      <c r="D87" s="250"/>
      <c r="E87" s="250"/>
      <c r="F87" s="269" t="s">
        <v>515</v>
      </c>
      <c r="G87" s="268"/>
      <c r="H87" s="250" t="s">
        <v>533</v>
      </c>
      <c r="I87" s="250" t="s">
        <v>511</v>
      </c>
      <c r="J87" s="250">
        <v>20</v>
      </c>
      <c r="K87" s="261"/>
    </row>
    <row r="88" spans="2:11" ht="15" customHeight="1">
      <c r="B88" s="270"/>
      <c r="C88" s="250" t="s">
        <v>534</v>
      </c>
      <c r="D88" s="250"/>
      <c r="E88" s="250"/>
      <c r="F88" s="269" t="s">
        <v>515</v>
      </c>
      <c r="G88" s="268"/>
      <c r="H88" s="250" t="s">
        <v>535</v>
      </c>
      <c r="I88" s="250" t="s">
        <v>511</v>
      </c>
      <c r="J88" s="250">
        <v>50</v>
      </c>
      <c r="K88" s="261"/>
    </row>
    <row r="89" spans="2:11" ht="15" customHeight="1">
      <c r="B89" s="270"/>
      <c r="C89" s="250" t="s">
        <v>536</v>
      </c>
      <c r="D89" s="250"/>
      <c r="E89" s="250"/>
      <c r="F89" s="269" t="s">
        <v>515</v>
      </c>
      <c r="G89" s="268"/>
      <c r="H89" s="250" t="s">
        <v>536</v>
      </c>
      <c r="I89" s="250" t="s">
        <v>511</v>
      </c>
      <c r="J89" s="250">
        <v>50</v>
      </c>
      <c r="K89" s="261"/>
    </row>
    <row r="90" spans="2:11" ht="15" customHeight="1">
      <c r="B90" s="270"/>
      <c r="C90" s="250" t="s">
        <v>116</v>
      </c>
      <c r="D90" s="250"/>
      <c r="E90" s="250"/>
      <c r="F90" s="269" t="s">
        <v>515</v>
      </c>
      <c r="G90" s="268"/>
      <c r="H90" s="250" t="s">
        <v>537</v>
      </c>
      <c r="I90" s="250" t="s">
        <v>511</v>
      </c>
      <c r="J90" s="250">
        <v>255</v>
      </c>
      <c r="K90" s="261"/>
    </row>
    <row r="91" spans="2:11" ht="15" customHeight="1">
      <c r="B91" s="270"/>
      <c r="C91" s="250" t="s">
        <v>538</v>
      </c>
      <c r="D91" s="250"/>
      <c r="E91" s="250"/>
      <c r="F91" s="269" t="s">
        <v>84</v>
      </c>
      <c r="G91" s="268"/>
      <c r="H91" s="250" t="s">
        <v>539</v>
      </c>
      <c r="I91" s="250" t="s">
        <v>540</v>
      </c>
      <c r="J91" s="250"/>
      <c r="K91" s="261"/>
    </row>
    <row r="92" spans="2:11" ht="15" customHeight="1">
      <c r="B92" s="270"/>
      <c r="C92" s="250" t="s">
        <v>541</v>
      </c>
      <c r="D92" s="250"/>
      <c r="E92" s="250"/>
      <c r="F92" s="269" t="s">
        <v>84</v>
      </c>
      <c r="G92" s="268"/>
      <c r="H92" s="250" t="s">
        <v>542</v>
      </c>
      <c r="I92" s="250" t="s">
        <v>543</v>
      </c>
      <c r="J92" s="250"/>
      <c r="K92" s="261"/>
    </row>
    <row r="93" spans="2:11" ht="15" customHeight="1">
      <c r="B93" s="270"/>
      <c r="C93" s="250" t="s">
        <v>544</v>
      </c>
      <c r="D93" s="250"/>
      <c r="E93" s="250"/>
      <c r="F93" s="269" t="s">
        <v>84</v>
      </c>
      <c r="G93" s="268"/>
      <c r="H93" s="250" t="s">
        <v>544</v>
      </c>
      <c r="I93" s="250" t="s">
        <v>543</v>
      </c>
      <c r="J93" s="250"/>
      <c r="K93" s="261"/>
    </row>
    <row r="94" spans="2:11" ht="15" customHeight="1">
      <c r="B94" s="270"/>
      <c r="C94" s="250" t="s">
        <v>39</v>
      </c>
      <c r="D94" s="250"/>
      <c r="E94" s="250"/>
      <c r="F94" s="269" t="s">
        <v>84</v>
      </c>
      <c r="G94" s="268"/>
      <c r="H94" s="250" t="s">
        <v>545</v>
      </c>
      <c r="I94" s="250" t="s">
        <v>543</v>
      </c>
      <c r="J94" s="250"/>
      <c r="K94" s="261"/>
    </row>
    <row r="95" spans="2:11" ht="15" customHeight="1">
      <c r="B95" s="270"/>
      <c r="C95" s="250" t="s">
        <v>49</v>
      </c>
      <c r="D95" s="250"/>
      <c r="E95" s="250"/>
      <c r="F95" s="269" t="s">
        <v>84</v>
      </c>
      <c r="G95" s="268"/>
      <c r="H95" s="250" t="s">
        <v>546</v>
      </c>
      <c r="I95" s="250" t="s">
        <v>543</v>
      </c>
      <c r="J95" s="250"/>
      <c r="K95" s="261"/>
    </row>
    <row r="96" spans="2:11" ht="15" customHeight="1">
      <c r="B96" s="273"/>
      <c r="C96" s="274"/>
      <c r="D96" s="274"/>
      <c r="E96" s="274"/>
      <c r="F96" s="274"/>
      <c r="G96" s="274"/>
      <c r="H96" s="274"/>
      <c r="I96" s="274"/>
      <c r="J96" s="274"/>
      <c r="K96" s="275"/>
    </row>
    <row r="97" spans="2:11" ht="18.75" customHeight="1">
      <c r="B97" s="276"/>
      <c r="C97" s="277"/>
      <c r="D97" s="277"/>
      <c r="E97" s="277"/>
      <c r="F97" s="277"/>
      <c r="G97" s="277"/>
      <c r="H97" s="277"/>
      <c r="I97" s="277"/>
      <c r="J97" s="277"/>
      <c r="K97" s="276"/>
    </row>
    <row r="98" spans="2:11" ht="18.75" customHeight="1">
      <c r="B98" s="256"/>
      <c r="C98" s="256"/>
      <c r="D98" s="256"/>
      <c r="E98" s="256"/>
      <c r="F98" s="256"/>
      <c r="G98" s="256"/>
      <c r="H98" s="256"/>
      <c r="I98" s="256"/>
      <c r="J98" s="256"/>
      <c r="K98" s="256"/>
    </row>
    <row r="99" spans="2:11" ht="7.5" customHeight="1">
      <c r="B99" s="257"/>
      <c r="C99" s="258"/>
      <c r="D99" s="258"/>
      <c r="E99" s="258"/>
      <c r="F99" s="258"/>
      <c r="G99" s="258"/>
      <c r="H99" s="258"/>
      <c r="I99" s="258"/>
      <c r="J99" s="258"/>
      <c r="K99" s="259"/>
    </row>
    <row r="100" spans="2:11" ht="45" customHeight="1">
      <c r="B100" s="260"/>
      <c r="C100" s="365" t="s">
        <v>547</v>
      </c>
      <c r="D100" s="365"/>
      <c r="E100" s="365"/>
      <c r="F100" s="365"/>
      <c r="G100" s="365"/>
      <c r="H100" s="365"/>
      <c r="I100" s="365"/>
      <c r="J100" s="365"/>
      <c r="K100" s="261"/>
    </row>
    <row r="101" spans="2:11" ht="17.25" customHeight="1">
      <c r="B101" s="260"/>
      <c r="C101" s="262" t="s">
        <v>504</v>
      </c>
      <c r="D101" s="262"/>
      <c r="E101" s="262"/>
      <c r="F101" s="262" t="s">
        <v>505</v>
      </c>
      <c r="G101" s="263"/>
      <c r="H101" s="262" t="s">
        <v>111</v>
      </c>
      <c r="I101" s="262" t="s">
        <v>58</v>
      </c>
      <c r="J101" s="262" t="s">
        <v>506</v>
      </c>
      <c r="K101" s="261"/>
    </row>
    <row r="102" spans="2:11" ht="17.25" customHeight="1">
      <c r="B102" s="260"/>
      <c r="C102" s="264" t="s">
        <v>507</v>
      </c>
      <c r="D102" s="264"/>
      <c r="E102" s="264"/>
      <c r="F102" s="265" t="s">
        <v>508</v>
      </c>
      <c r="G102" s="266"/>
      <c r="H102" s="264"/>
      <c r="I102" s="264"/>
      <c r="J102" s="264" t="s">
        <v>509</v>
      </c>
      <c r="K102" s="261"/>
    </row>
    <row r="103" spans="2:11" ht="5.25" customHeight="1">
      <c r="B103" s="260"/>
      <c r="C103" s="262"/>
      <c r="D103" s="262"/>
      <c r="E103" s="262"/>
      <c r="F103" s="262"/>
      <c r="G103" s="278"/>
      <c r="H103" s="262"/>
      <c r="I103" s="262"/>
      <c r="J103" s="262"/>
      <c r="K103" s="261"/>
    </row>
    <row r="104" spans="2:11" ht="15" customHeight="1">
      <c r="B104" s="260"/>
      <c r="C104" s="250" t="s">
        <v>54</v>
      </c>
      <c r="D104" s="267"/>
      <c r="E104" s="267"/>
      <c r="F104" s="269" t="s">
        <v>84</v>
      </c>
      <c r="G104" s="278"/>
      <c r="H104" s="250" t="s">
        <v>548</v>
      </c>
      <c r="I104" s="250" t="s">
        <v>511</v>
      </c>
      <c r="J104" s="250">
        <v>20</v>
      </c>
      <c r="K104" s="261"/>
    </row>
    <row r="105" spans="2:11" ht="15" customHeight="1">
      <c r="B105" s="260"/>
      <c r="C105" s="250" t="s">
        <v>512</v>
      </c>
      <c r="D105" s="250"/>
      <c r="E105" s="250"/>
      <c r="F105" s="269" t="s">
        <v>84</v>
      </c>
      <c r="G105" s="250"/>
      <c r="H105" s="250" t="s">
        <v>548</v>
      </c>
      <c r="I105" s="250" t="s">
        <v>511</v>
      </c>
      <c r="J105" s="250">
        <v>120</v>
      </c>
      <c r="K105" s="261"/>
    </row>
    <row r="106" spans="2:11" ht="15" customHeight="1">
      <c r="B106" s="270"/>
      <c r="C106" s="250" t="s">
        <v>514</v>
      </c>
      <c r="D106" s="250"/>
      <c r="E106" s="250"/>
      <c r="F106" s="269" t="s">
        <v>515</v>
      </c>
      <c r="G106" s="250"/>
      <c r="H106" s="250" t="s">
        <v>548</v>
      </c>
      <c r="I106" s="250" t="s">
        <v>511</v>
      </c>
      <c r="J106" s="250">
        <v>50</v>
      </c>
      <c r="K106" s="261"/>
    </row>
    <row r="107" spans="2:11" ht="15" customHeight="1">
      <c r="B107" s="270"/>
      <c r="C107" s="250" t="s">
        <v>517</v>
      </c>
      <c r="D107" s="250"/>
      <c r="E107" s="250"/>
      <c r="F107" s="269" t="s">
        <v>84</v>
      </c>
      <c r="G107" s="250"/>
      <c r="H107" s="250" t="s">
        <v>548</v>
      </c>
      <c r="I107" s="250" t="s">
        <v>519</v>
      </c>
      <c r="J107" s="250"/>
      <c r="K107" s="261"/>
    </row>
    <row r="108" spans="2:11" ht="15" customHeight="1">
      <c r="B108" s="270"/>
      <c r="C108" s="250" t="s">
        <v>528</v>
      </c>
      <c r="D108" s="250"/>
      <c r="E108" s="250"/>
      <c r="F108" s="269" t="s">
        <v>515</v>
      </c>
      <c r="G108" s="250"/>
      <c r="H108" s="250" t="s">
        <v>548</v>
      </c>
      <c r="I108" s="250" t="s">
        <v>511</v>
      </c>
      <c r="J108" s="250">
        <v>50</v>
      </c>
      <c r="K108" s="261"/>
    </row>
    <row r="109" spans="2:11" ht="15" customHeight="1">
      <c r="B109" s="270"/>
      <c r="C109" s="250" t="s">
        <v>536</v>
      </c>
      <c r="D109" s="250"/>
      <c r="E109" s="250"/>
      <c r="F109" s="269" t="s">
        <v>515</v>
      </c>
      <c r="G109" s="250"/>
      <c r="H109" s="250" t="s">
        <v>548</v>
      </c>
      <c r="I109" s="250" t="s">
        <v>511</v>
      </c>
      <c r="J109" s="250">
        <v>50</v>
      </c>
      <c r="K109" s="261"/>
    </row>
    <row r="110" spans="2:11" ht="15" customHeight="1">
      <c r="B110" s="270"/>
      <c r="C110" s="250" t="s">
        <v>534</v>
      </c>
      <c r="D110" s="250"/>
      <c r="E110" s="250"/>
      <c r="F110" s="269" t="s">
        <v>515</v>
      </c>
      <c r="G110" s="250"/>
      <c r="H110" s="250" t="s">
        <v>548</v>
      </c>
      <c r="I110" s="250" t="s">
        <v>511</v>
      </c>
      <c r="J110" s="250">
        <v>50</v>
      </c>
      <c r="K110" s="261"/>
    </row>
    <row r="111" spans="2:11" ht="15" customHeight="1">
      <c r="B111" s="270"/>
      <c r="C111" s="250" t="s">
        <v>54</v>
      </c>
      <c r="D111" s="250"/>
      <c r="E111" s="250"/>
      <c r="F111" s="269" t="s">
        <v>84</v>
      </c>
      <c r="G111" s="250"/>
      <c r="H111" s="250" t="s">
        <v>549</v>
      </c>
      <c r="I111" s="250" t="s">
        <v>511</v>
      </c>
      <c r="J111" s="250">
        <v>20</v>
      </c>
      <c r="K111" s="261"/>
    </row>
    <row r="112" spans="2:11" ht="15" customHeight="1">
      <c r="B112" s="270"/>
      <c r="C112" s="250" t="s">
        <v>550</v>
      </c>
      <c r="D112" s="250"/>
      <c r="E112" s="250"/>
      <c r="F112" s="269" t="s">
        <v>84</v>
      </c>
      <c r="G112" s="250"/>
      <c r="H112" s="250" t="s">
        <v>551</v>
      </c>
      <c r="I112" s="250" t="s">
        <v>511</v>
      </c>
      <c r="J112" s="250">
        <v>120</v>
      </c>
      <c r="K112" s="261"/>
    </row>
    <row r="113" spans="2:11" ht="15" customHeight="1">
      <c r="B113" s="270"/>
      <c r="C113" s="250" t="s">
        <v>39</v>
      </c>
      <c r="D113" s="250"/>
      <c r="E113" s="250"/>
      <c r="F113" s="269" t="s">
        <v>84</v>
      </c>
      <c r="G113" s="250"/>
      <c r="H113" s="250" t="s">
        <v>552</v>
      </c>
      <c r="I113" s="250" t="s">
        <v>543</v>
      </c>
      <c r="J113" s="250"/>
      <c r="K113" s="261"/>
    </row>
    <row r="114" spans="2:11" ht="15" customHeight="1">
      <c r="B114" s="270"/>
      <c r="C114" s="250" t="s">
        <v>49</v>
      </c>
      <c r="D114" s="250"/>
      <c r="E114" s="250"/>
      <c r="F114" s="269" t="s">
        <v>84</v>
      </c>
      <c r="G114" s="250"/>
      <c r="H114" s="250" t="s">
        <v>553</v>
      </c>
      <c r="I114" s="250" t="s">
        <v>543</v>
      </c>
      <c r="J114" s="250"/>
      <c r="K114" s="261"/>
    </row>
    <row r="115" spans="2:11" ht="15" customHeight="1">
      <c r="B115" s="270"/>
      <c r="C115" s="250" t="s">
        <v>58</v>
      </c>
      <c r="D115" s="250"/>
      <c r="E115" s="250"/>
      <c r="F115" s="269" t="s">
        <v>84</v>
      </c>
      <c r="G115" s="250"/>
      <c r="H115" s="250" t="s">
        <v>554</v>
      </c>
      <c r="I115" s="250" t="s">
        <v>555</v>
      </c>
      <c r="J115" s="250"/>
      <c r="K115" s="261"/>
    </row>
    <row r="116" spans="2:11" ht="15" customHeight="1">
      <c r="B116" s="273"/>
      <c r="C116" s="279"/>
      <c r="D116" s="279"/>
      <c r="E116" s="279"/>
      <c r="F116" s="279"/>
      <c r="G116" s="279"/>
      <c r="H116" s="279"/>
      <c r="I116" s="279"/>
      <c r="J116" s="279"/>
      <c r="K116" s="275"/>
    </row>
    <row r="117" spans="2:11" ht="18.75" customHeight="1">
      <c r="B117" s="280"/>
      <c r="C117" s="246"/>
      <c r="D117" s="246"/>
      <c r="E117" s="246"/>
      <c r="F117" s="281"/>
      <c r="G117" s="246"/>
      <c r="H117" s="246"/>
      <c r="I117" s="246"/>
      <c r="J117" s="246"/>
      <c r="K117" s="280"/>
    </row>
    <row r="118" spans="2:11" ht="18.75" customHeight="1">
      <c r="B118" s="256"/>
      <c r="C118" s="256"/>
      <c r="D118" s="256"/>
      <c r="E118" s="256"/>
      <c r="F118" s="256"/>
      <c r="G118" s="256"/>
      <c r="H118" s="256"/>
      <c r="I118" s="256"/>
      <c r="J118" s="256"/>
      <c r="K118" s="256"/>
    </row>
    <row r="119" spans="2:11" ht="7.5" customHeight="1">
      <c r="B119" s="282"/>
      <c r="C119" s="283"/>
      <c r="D119" s="283"/>
      <c r="E119" s="283"/>
      <c r="F119" s="283"/>
      <c r="G119" s="283"/>
      <c r="H119" s="283"/>
      <c r="I119" s="283"/>
      <c r="J119" s="283"/>
      <c r="K119" s="284"/>
    </row>
    <row r="120" spans="2:11" ht="45" customHeight="1">
      <c r="B120" s="285"/>
      <c r="C120" s="364" t="s">
        <v>556</v>
      </c>
      <c r="D120" s="364"/>
      <c r="E120" s="364"/>
      <c r="F120" s="364"/>
      <c r="G120" s="364"/>
      <c r="H120" s="364"/>
      <c r="I120" s="364"/>
      <c r="J120" s="364"/>
      <c r="K120" s="286"/>
    </row>
    <row r="121" spans="2:11" ht="17.25" customHeight="1">
      <c r="B121" s="287"/>
      <c r="C121" s="262" t="s">
        <v>504</v>
      </c>
      <c r="D121" s="262"/>
      <c r="E121" s="262"/>
      <c r="F121" s="262" t="s">
        <v>505</v>
      </c>
      <c r="G121" s="263"/>
      <c r="H121" s="262" t="s">
        <v>111</v>
      </c>
      <c r="I121" s="262" t="s">
        <v>58</v>
      </c>
      <c r="J121" s="262" t="s">
        <v>506</v>
      </c>
      <c r="K121" s="288"/>
    </row>
    <row r="122" spans="2:11" ht="17.25" customHeight="1">
      <c r="B122" s="287"/>
      <c r="C122" s="264" t="s">
        <v>507</v>
      </c>
      <c r="D122" s="264"/>
      <c r="E122" s="264"/>
      <c r="F122" s="265" t="s">
        <v>508</v>
      </c>
      <c r="G122" s="266"/>
      <c r="H122" s="264"/>
      <c r="I122" s="264"/>
      <c r="J122" s="264" t="s">
        <v>509</v>
      </c>
      <c r="K122" s="288"/>
    </row>
    <row r="123" spans="2:11" ht="5.25" customHeight="1">
      <c r="B123" s="289"/>
      <c r="C123" s="267"/>
      <c r="D123" s="267"/>
      <c r="E123" s="267"/>
      <c r="F123" s="267"/>
      <c r="G123" s="250"/>
      <c r="H123" s="267"/>
      <c r="I123" s="267"/>
      <c r="J123" s="267"/>
      <c r="K123" s="290"/>
    </row>
    <row r="124" spans="2:11" ht="15" customHeight="1">
      <c r="B124" s="289"/>
      <c r="C124" s="250" t="s">
        <v>512</v>
      </c>
      <c r="D124" s="267"/>
      <c r="E124" s="267"/>
      <c r="F124" s="269" t="s">
        <v>84</v>
      </c>
      <c r="G124" s="250"/>
      <c r="H124" s="250" t="s">
        <v>548</v>
      </c>
      <c r="I124" s="250" t="s">
        <v>511</v>
      </c>
      <c r="J124" s="250">
        <v>120</v>
      </c>
      <c r="K124" s="291"/>
    </row>
    <row r="125" spans="2:11" ht="15" customHeight="1">
      <c r="B125" s="289"/>
      <c r="C125" s="250" t="s">
        <v>557</v>
      </c>
      <c r="D125" s="250"/>
      <c r="E125" s="250"/>
      <c r="F125" s="269" t="s">
        <v>84</v>
      </c>
      <c r="G125" s="250"/>
      <c r="H125" s="250" t="s">
        <v>558</v>
      </c>
      <c r="I125" s="250" t="s">
        <v>511</v>
      </c>
      <c r="J125" s="250" t="s">
        <v>559</v>
      </c>
      <c r="K125" s="291"/>
    </row>
    <row r="126" spans="2:11" ht="15" customHeight="1">
      <c r="B126" s="289"/>
      <c r="C126" s="250" t="s">
        <v>459</v>
      </c>
      <c r="D126" s="250"/>
      <c r="E126" s="250"/>
      <c r="F126" s="269" t="s">
        <v>84</v>
      </c>
      <c r="G126" s="250"/>
      <c r="H126" s="250" t="s">
        <v>560</v>
      </c>
      <c r="I126" s="250" t="s">
        <v>511</v>
      </c>
      <c r="J126" s="250" t="s">
        <v>559</v>
      </c>
      <c r="K126" s="291"/>
    </row>
    <row r="127" spans="2:11" ht="15" customHeight="1">
      <c r="B127" s="289"/>
      <c r="C127" s="250" t="s">
        <v>520</v>
      </c>
      <c r="D127" s="250"/>
      <c r="E127" s="250"/>
      <c r="F127" s="269" t="s">
        <v>515</v>
      </c>
      <c r="G127" s="250"/>
      <c r="H127" s="250" t="s">
        <v>521</v>
      </c>
      <c r="I127" s="250" t="s">
        <v>511</v>
      </c>
      <c r="J127" s="250">
        <v>15</v>
      </c>
      <c r="K127" s="291"/>
    </row>
    <row r="128" spans="2:11" ht="15" customHeight="1">
      <c r="B128" s="289"/>
      <c r="C128" s="271" t="s">
        <v>522</v>
      </c>
      <c r="D128" s="271"/>
      <c r="E128" s="271"/>
      <c r="F128" s="272" t="s">
        <v>515</v>
      </c>
      <c r="G128" s="271"/>
      <c r="H128" s="271" t="s">
        <v>523</v>
      </c>
      <c r="I128" s="271" t="s">
        <v>511</v>
      </c>
      <c r="J128" s="271">
        <v>15</v>
      </c>
      <c r="K128" s="291"/>
    </row>
    <row r="129" spans="2:11" ht="15" customHeight="1">
      <c r="B129" s="289"/>
      <c r="C129" s="271" t="s">
        <v>524</v>
      </c>
      <c r="D129" s="271"/>
      <c r="E129" s="271"/>
      <c r="F129" s="272" t="s">
        <v>515</v>
      </c>
      <c r="G129" s="271"/>
      <c r="H129" s="271" t="s">
        <v>525</v>
      </c>
      <c r="I129" s="271" t="s">
        <v>511</v>
      </c>
      <c r="J129" s="271">
        <v>20</v>
      </c>
      <c r="K129" s="291"/>
    </row>
    <row r="130" spans="2:11" ht="15" customHeight="1">
      <c r="B130" s="289"/>
      <c r="C130" s="271" t="s">
        <v>526</v>
      </c>
      <c r="D130" s="271"/>
      <c r="E130" s="271"/>
      <c r="F130" s="272" t="s">
        <v>515</v>
      </c>
      <c r="G130" s="271"/>
      <c r="H130" s="271" t="s">
        <v>527</v>
      </c>
      <c r="I130" s="271" t="s">
        <v>511</v>
      </c>
      <c r="J130" s="271">
        <v>20</v>
      </c>
      <c r="K130" s="291"/>
    </row>
    <row r="131" spans="2:11" ht="15" customHeight="1">
      <c r="B131" s="289"/>
      <c r="C131" s="250" t="s">
        <v>514</v>
      </c>
      <c r="D131" s="250"/>
      <c r="E131" s="250"/>
      <c r="F131" s="269" t="s">
        <v>515</v>
      </c>
      <c r="G131" s="250"/>
      <c r="H131" s="250" t="s">
        <v>548</v>
      </c>
      <c r="I131" s="250" t="s">
        <v>511</v>
      </c>
      <c r="J131" s="250">
        <v>50</v>
      </c>
      <c r="K131" s="291"/>
    </row>
    <row r="132" spans="2:11" ht="15" customHeight="1">
      <c r="B132" s="289"/>
      <c r="C132" s="250" t="s">
        <v>528</v>
      </c>
      <c r="D132" s="250"/>
      <c r="E132" s="250"/>
      <c r="F132" s="269" t="s">
        <v>515</v>
      </c>
      <c r="G132" s="250"/>
      <c r="H132" s="250" t="s">
        <v>548</v>
      </c>
      <c r="I132" s="250" t="s">
        <v>511</v>
      </c>
      <c r="J132" s="250">
        <v>50</v>
      </c>
      <c r="K132" s="291"/>
    </row>
    <row r="133" spans="2:11" ht="15" customHeight="1">
      <c r="B133" s="289"/>
      <c r="C133" s="250" t="s">
        <v>534</v>
      </c>
      <c r="D133" s="250"/>
      <c r="E133" s="250"/>
      <c r="F133" s="269" t="s">
        <v>515</v>
      </c>
      <c r="G133" s="250"/>
      <c r="H133" s="250" t="s">
        <v>548</v>
      </c>
      <c r="I133" s="250" t="s">
        <v>511</v>
      </c>
      <c r="J133" s="250">
        <v>50</v>
      </c>
      <c r="K133" s="291"/>
    </row>
    <row r="134" spans="2:11" ht="15" customHeight="1">
      <c r="B134" s="289"/>
      <c r="C134" s="250" t="s">
        <v>536</v>
      </c>
      <c r="D134" s="250"/>
      <c r="E134" s="250"/>
      <c r="F134" s="269" t="s">
        <v>515</v>
      </c>
      <c r="G134" s="250"/>
      <c r="H134" s="250" t="s">
        <v>548</v>
      </c>
      <c r="I134" s="250" t="s">
        <v>511</v>
      </c>
      <c r="J134" s="250">
        <v>50</v>
      </c>
      <c r="K134" s="291"/>
    </row>
    <row r="135" spans="2:11" ht="15" customHeight="1">
      <c r="B135" s="289"/>
      <c r="C135" s="250" t="s">
        <v>116</v>
      </c>
      <c r="D135" s="250"/>
      <c r="E135" s="250"/>
      <c r="F135" s="269" t="s">
        <v>515</v>
      </c>
      <c r="G135" s="250"/>
      <c r="H135" s="250" t="s">
        <v>561</v>
      </c>
      <c r="I135" s="250" t="s">
        <v>511</v>
      </c>
      <c r="J135" s="250">
        <v>255</v>
      </c>
      <c r="K135" s="291"/>
    </row>
    <row r="136" spans="2:11" ht="15" customHeight="1">
      <c r="B136" s="289"/>
      <c r="C136" s="250" t="s">
        <v>538</v>
      </c>
      <c r="D136" s="250"/>
      <c r="E136" s="250"/>
      <c r="F136" s="269" t="s">
        <v>84</v>
      </c>
      <c r="G136" s="250"/>
      <c r="H136" s="250" t="s">
        <v>562</v>
      </c>
      <c r="I136" s="250" t="s">
        <v>540</v>
      </c>
      <c r="J136" s="250"/>
      <c r="K136" s="291"/>
    </row>
    <row r="137" spans="2:11" ht="15" customHeight="1">
      <c r="B137" s="289"/>
      <c r="C137" s="250" t="s">
        <v>541</v>
      </c>
      <c r="D137" s="250"/>
      <c r="E137" s="250"/>
      <c r="F137" s="269" t="s">
        <v>84</v>
      </c>
      <c r="G137" s="250"/>
      <c r="H137" s="250" t="s">
        <v>563</v>
      </c>
      <c r="I137" s="250" t="s">
        <v>543</v>
      </c>
      <c r="J137" s="250"/>
      <c r="K137" s="291"/>
    </row>
    <row r="138" spans="2:11" ht="15" customHeight="1">
      <c r="B138" s="289"/>
      <c r="C138" s="250" t="s">
        <v>544</v>
      </c>
      <c r="D138" s="250"/>
      <c r="E138" s="250"/>
      <c r="F138" s="269" t="s">
        <v>84</v>
      </c>
      <c r="G138" s="250"/>
      <c r="H138" s="250" t="s">
        <v>544</v>
      </c>
      <c r="I138" s="250" t="s">
        <v>543</v>
      </c>
      <c r="J138" s="250"/>
      <c r="K138" s="291"/>
    </row>
    <row r="139" spans="2:11" ht="15" customHeight="1">
      <c r="B139" s="289"/>
      <c r="C139" s="250" t="s">
        <v>39</v>
      </c>
      <c r="D139" s="250"/>
      <c r="E139" s="250"/>
      <c r="F139" s="269" t="s">
        <v>84</v>
      </c>
      <c r="G139" s="250"/>
      <c r="H139" s="250" t="s">
        <v>564</v>
      </c>
      <c r="I139" s="250" t="s">
        <v>543</v>
      </c>
      <c r="J139" s="250"/>
      <c r="K139" s="291"/>
    </row>
    <row r="140" spans="2:11" ht="15" customHeight="1">
      <c r="B140" s="289"/>
      <c r="C140" s="250" t="s">
        <v>565</v>
      </c>
      <c r="D140" s="250"/>
      <c r="E140" s="250"/>
      <c r="F140" s="269" t="s">
        <v>84</v>
      </c>
      <c r="G140" s="250"/>
      <c r="H140" s="250" t="s">
        <v>566</v>
      </c>
      <c r="I140" s="250" t="s">
        <v>543</v>
      </c>
      <c r="J140" s="250"/>
      <c r="K140" s="291"/>
    </row>
    <row r="141" spans="2:11" ht="15" customHeight="1">
      <c r="B141" s="292"/>
      <c r="C141" s="293"/>
      <c r="D141" s="293"/>
      <c r="E141" s="293"/>
      <c r="F141" s="293"/>
      <c r="G141" s="293"/>
      <c r="H141" s="293"/>
      <c r="I141" s="293"/>
      <c r="J141" s="293"/>
      <c r="K141" s="294"/>
    </row>
    <row r="142" spans="2:11" ht="18.75" customHeight="1">
      <c r="B142" s="246"/>
      <c r="C142" s="246"/>
      <c r="D142" s="246"/>
      <c r="E142" s="246"/>
      <c r="F142" s="281"/>
      <c r="G142" s="246"/>
      <c r="H142" s="246"/>
      <c r="I142" s="246"/>
      <c r="J142" s="246"/>
      <c r="K142" s="246"/>
    </row>
    <row r="143" spans="2:11" ht="18.75" customHeight="1">
      <c r="B143" s="256"/>
      <c r="C143" s="256"/>
      <c r="D143" s="256"/>
      <c r="E143" s="256"/>
      <c r="F143" s="256"/>
      <c r="G143" s="256"/>
      <c r="H143" s="256"/>
      <c r="I143" s="256"/>
      <c r="J143" s="256"/>
      <c r="K143" s="256"/>
    </row>
    <row r="144" spans="2:11" ht="7.5" customHeight="1">
      <c r="B144" s="257"/>
      <c r="C144" s="258"/>
      <c r="D144" s="258"/>
      <c r="E144" s="258"/>
      <c r="F144" s="258"/>
      <c r="G144" s="258"/>
      <c r="H144" s="258"/>
      <c r="I144" s="258"/>
      <c r="J144" s="258"/>
      <c r="K144" s="259"/>
    </row>
    <row r="145" spans="2:11" ht="45" customHeight="1">
      <c r="B145" s="260"/>
      <c r="C145" s="365" t="s">
        <v>567</v>
      </c>
      <c r="D145" s="365"/>
      <c r="E145" s="365"/>
      <c r="F145" s="365"/>
      <c r="G145" s="365"/>
      <c r="H145" s="365"/>
      <c r="I145" s="365"/>
      <c r="J145" s="365"/>
      <c r="K145" s="261"/>
    </row>
    <row r="146" spans="2:11" ht="17.25" customHeight="1">
      <c r="B146" s="260"/>
      <c r="C146" s="262" t="s">
        <v>504</v>
      </c>
      <c r="D146" s="262"/>
      <c r="E146" s="262"/>
      <c r="F146" s="262" t="s">
        <v>505</v>
      </c>
      <c r="G146" s="263"/>
      <c r="H146" s="262" t="s">
        <v>111</v>
      </c>
      <c r="I146" s="262" t="s">
        <v>58</v>
      </c>
      <c r="J146" s="262" t="s">
        <v>506</v>
      </c>
      <c r="K146" s="261"/>
    </row>
    <row r="147" spans="2:11" ht="17.25" customHeight="1">
      <c r="B147" s="260"/>
      <c r="C147" s="264" t="s">
        <v>507</v>
      </c>
      <c r="D147" s="264"/>
      <c r="E147" s="264"/>
      <c r="F147" s="265" t="s">
        <v>508</v>
      </c>
      <c r="G147" s="266"/>
      <c r="H147" s="264"/>
      <c r="I147" s="264"/>
      <c r="J147" s="264" t="s">
        <v>509</v>
      </c>
      <c r="K147" s="261"/>
    </row>
    <row r="148" spans="2:11" ht="5.25" customHeight="1">
      <c r="B148" s="270"/>
      <c r="C148" s="267"/>
      <c r="D148" s="267"/>
      <c r="E148" s="267"/>
      <c r="F148" s="267"/>
      <c r="G148" s="268"/>
      <c r="H148" s="267"/>
      <c r="I148" s="267"/>
      <c r="J148" s="267"/>
      <c r="K148" s="291"/>
    </row>
    <row r="149" spans="2:11" ht="15" customHeight="1">
      <c r="B149" s="270"/>
      <c r="C149" s="295" t="s">
        <v>512</v>
      </c>
      <c r="D149" s="250"/>
      <c r="E149" s="250"/>
      <c r="F149" s="296" t="s">
        <v>84</v>
      </c>
      <c r="G149" s="250"/>
      <c r="H149" s="295" t="s">
        <v>548</v>
      </c>
      <c r="I149" s="295" t="s">
        <v>511</v>
      </c>
      <c r="J149" s="295">
        <v>120</v>
      </c>
      <c r="K149" s="291"/>
    </row>
    <row r="150" spans="2:11" ht="15" customHeight="1">
      <c r="B150" s="270"/>
      <c r="C150" s="295" t="s">
        <v>557</v>
      </c>
      <c r="D150" s="250"/>
      <c r="E150" s="250"/>
      <c r="F150" s="296" t="s">
        <v>84</v>
      </c>
      <c r="G150" s="250"/>
      <c r="H150" s="295" t="s">
        <v>568</v>
      </c>
      <c r="I150" s="295" t="s">
        <v>511</v>
      </c>
      <c r="J150" s="295" t="s">
        <v>559</v>
      </c>
      <c r="K150" s="291"/>
    </row>
    <row r="151" spans="2:11" ht="15" customHeight="1">
      <c r="B151" s="270"/>
      <c r="C151" s="295" t="s">
        <v>459</v>
      </c>
      <c r="D151" s="250"/>
      <c r="E151" s="250"/>
      <c r="F151" s="296" t="s">
        <v>84</v>
      </c>
      <c r="G151" s="250"/>
      <c r="H151" s="295" t="s">
        <v>569</v>
      </c>
      <c r="I151" s="295" t="s">
        <v>511</v>
      </c>
      <c r="J151" s="295" t="s">
        <v>559</v>
      </c>
      <c r="K151" s="291"/>
    </row>
    <row r="152" spans="2:11" ht="15" customHeight="1">
      <c r="B152" s="270"/>
      <c r="C152" s="295" t="s">
        <v>514</v>
      </c>
      <c r="D152" s="250"/>
      <c r="E152" s="250"/>
      <c r="F152" s="296" t="s">
        <v>515</v>
      </c>
      <c r="G152" s="250"/>
      <c r="H152" s="295" t="s">
        <v>548</v>
      </c>
      <c r="I152" s="295" t="s">
        <v>511</v>
      </c>
      <c r="J152" s="295">
        <v>50</v>
      </c>
      <c r="K152" s="291"/>
    </row>
    <row r="153" spans="2:11" ht="15" customHeight="1">
      <c r="B153" s="270"/>
      <c r="C153" s="295" t="s">
        <v>517</v>
      </c>
      <c r="D153" s="250"/>
      <c r="E153" s="250"/>
      <c r="F153" s="296" t="s">
        <v>84</v>
      </c>
      <c r="G153" s="250"/>
      <c r="H153" s="295" t="s">
        <v>548</v>
      </c>
      <c r="I153" s="295" t="s">
        <v>519</v>
      </c>
      <c r="J153" s="295"/>
      <c r="K153" s="291"/>
    </row>
    <row r="154" spans="2:11" ht="15" customHeight="1">
      <c r="B154" s="270"/>
      <c r="C154" s="295" t="s">
        <v>528</v>
      </c>
      <c r="D154" s="250"/>
      <c r="E154" s="250"/>
      <c r="F154" s="296" t="s">
        <v>515</v>
      </c>
      <c r="G154" s="250"/>
      <c r="H154" s="295" t="s">
        <v>548</v>
      </c>
      <c r="I154" s="295" t="s">
        <v>511</v>
      </c>
      <c r="J154" s="295">
        <v>50</v>
      </c>
      <c r="K154" s="291"/>
    </row>
    <row r="155" spans="2:11" ht="15" customHeight="1">
      <c r="B155" s="270"/>
      <c r="C155" s="295" t="s">
        <v>536</v>
      </c>
      <c r="D155" s="250"/>
      <c r="E155" s="250"/>
      <c r="F155" s="296" t="s">
        <v>515</v>
      </c>
      <c r="G155" s="250"/>
      <c r="H155" s="295" t="s">
        <v>548</v>
      </c>
      <c r="I155" s="295" t="s">
        <v>511</v>
      </c>
      <c r="J155" s="295">
        <v>50</v>
      </c>
      <c r="K155" s="291"/>
    </row>
    <row r="156" spans="2:11" ht="15" customHeight="1">
      <c r="B156" s="270"/>
      <c r="C156" s="295" t="s">
        <v>534</v>
      </c>
      <c r="D156" s="250"/>
      <c r="E156" s="250"/>
      <c r="F156" s="296" t="s">
        <v>515</v>
      </c>
      <c r="G156" s="250"/>
      <c r="H156" s="295" t="s">
        <v>548</v>
      </c>
      <c r="I156" s="295" t="s">
        <v>511</v>
      </c>
      <c r="J156" s="295">
        <v>50</v>
      </c>
      <c r="K156" s="291"/>
    </row>
    <row r="157" spans="2:11" ht="15" customHeight="1">
      <c r="B157" s="270"/>
      <c r="C157" s="295" t="s">
        <v>99</v>
      </c>
      <c r="D157" s="250"/>
      <c r="E157" s="250"/>
      <c r="F157" s="296" t="s">
        <v>84</v>
      </c>
      <c r="G157" s="250"/>
      <c r="H157" s="295" t="s">
        <v>570</v>
      </c>
      <c r="I157" s="295" t="s">
        <v>511</v>
      </c>
      <c r="J157" s="295" t="s">
        <v>571</v>
      </c>
      <c r="K157" s="291"/>
    </row>
    <row r="158" spans="2:11" ht="15" customHeight="1">
      <c r="B158" s="270"/>
      <c r="C158" s="295" t="s">
        <v>572</v>
      </c>
      <c r="D158" s="250"/>
      <c r="E158" s="250"/>
      <c r="F158" s="296" t="s">
        <v>84</v>
      </c>
      <c r="G158" s="250"/>
      <c r="H158" s="295" t="s">
        <v>573</v>
      </c>
      <c r="I158" s="295" t="s">
        <v>543</v>
      </c>
      <c r="J158" s="295"/>
      <c r="K158" s="291"/>
    </row>
    <row r="159" spans="2:11" ht="15" customHeight="1">
      <c r="B159" s="297"/>
      <c r="C159" s="279"/>
      <c r="D159" s="279"/>
      <c r="E159" s="279"/>
      <c r="F159" s="279"/>
      <c r="G159" s="279"/>
      <c r="H159" s="279"/>
      <c r="I159" s="279"/>
      <c r="J159" s="279"/>
      <c r="K159" s="298"/>
    </row>
    <row r="160" spans="2:11" ht="18.75" customHeight="1">
      <c r="B160" s="246"/>
      <c r="C160" s="250"/>
      <c r="D160" s="250"/>
      <c r="E160" s="250"/>
      <c r="F160" s="269"/>
      <c r="G160" s="250"/>
      <c r="H160" s="250"/>
      <c r="I160" s="250"/>
      <c r="J160" s="250"/>
      <c r="K160" s="246"/>
    </row>
    <row r="161" spans="2:11" ht="18.75" customHeight="1">
      <c r="B161" s="256"/>
      <c r="C161" s="256"/>
      <c r="D161" s="256"/>
      <c r="E161" s="256"/>
      <c r="F161" s="256"/>
      <c r="G161" s="256"/>
      <c r="H161" s="256"/>
      <c r="I161" s="256"/>
      <c r="J161" s="256"/>
      <c r="K161" s="256"/>
    </row>
    <row r="162" spans="2:11" ht="7.5" customHeight="1">
      <c r="B162" s="238"/>
      <c r="C162" s="239"/>
      <c r="D162" s="239"/>
      <c r="E162" s="239"/>
      <c r="F162" s="239"/>
      <c r="G162" s="239"/>
      <c r="H162" s="239"/>
      <c r="I162" s="239"/>
      <c r="J162" s="239"/>
      <c r="K162" s="240"/>
    </row>
    <row r="163" spans="2:11" ht="45" customHeight="1">
      <c r="B163" s="241"/>
      <c r="C163" s="364" t="s">
        <v>574</v>
      </c>
      <c r="D163" s="364"/>
      <c r="E163" s="364"/>
      <c r="F163" s="364"/>
      <c r="G163" s="364"/>
      <c r="H163" s="364"/>
      <c r="I163" s="364"/>
      <c r="J163" s="364"/>
      <c r="K163" s="242"/>
    </row>
    <row r="164" spans="2:11" ht="17.25" customHeight="1">
      <c r="B164" s="241"/>
      <c r="C164" s="262" t="s">
        <v>504</v>
      </c>
      <c r="D164" s="262"/>
      <c r="E164" s="262"/>
      <c r="F164" s="262" t="s">
        <v>505</v>
      </c>
      <c r="G164" s="299"/>
      <c r="H164" s="300" t="s">
        <v>111</v>
      </c>
      <c r="I164" s="300" t="s">
        <v>58</v>
      </c>
      <c r="J164" s="262" t="s">
        <v>506</v>
      </c>
      <c r="K164" s="242"/>
    </row>
    <row r="165" spans="2:11" ht="17.25" customHeight="1">
      <c r="B165" s="243"/>
      <c r="C165" s="264" t="s">
        <v>507</v>
      </c>
      <c r="D165" s="264"/>
      <c r="E165" s="264"/>
      <c r="F165" s="265" t="s">
        <v>508</v>
      </c>
      <c r="G165" s="301"/>
      <c r="H165" s="302"/>
      <c r="I165" s="302"/>
      <c r="J165" s="264" t="s">
        <v>509</v>
      </c>
      <c r="K165" s="244"/>
    </row>
    <row r="166" spans="2:11" ht="5.25" customHeight="1">
      <c r="B166" s="270"/>
      <c r="C166" s="267"/>
      <c r="D166" s="267"/>
      <c r="E166" s="267"/>
      <c r="F166" s="267"/>
      <c r="G166" s="268"/>
      <c r="H166" s="267"/>
      <c r="I166" s="267"/>
      <c r="J166" s="267"/>
      <c r="K166" s="291"/>
    </row>
    <row r="167" spans="2:11" ht="15" customHeight="1">
      <c r="B167" s="270"/>
      <c r="C167" s="250" t="s">
        <v>512</v>
      </c>
      <c r="D167" s="250"/>
      <c r="E167" s="250"/>
      <c r="F167" s="269" t="s">
        <v>84</v>
      </c>
      <c r="G167" s="250"/>
      <c r="H167" s="250" t="s">
        <v>548</v>
      </c>
      <c r="I167" s="250" t="s">
        <v>511</v>
      </c>
      <c r="J167" s="250">
        <v>120</v>
      </c>
      <c r="K167" s="291"/>
    </row>
    <row r="168" spans="2:11" ht="15" customHeight="1">
      <c r="B168" s="270"/>
      <c r="C168" s="250" t="s">
        <v>557</v>
      </c>
      <c r="D168" s="250"/>
      <c r="E168" s="250"/>
      <c r="F168" s="269" t="s">
        <v>84</v>
      </c>
      <c r="G168" s="250"/>
      <c r="H168" s="250" t="s">
        <v>558</v>
      </c>
      <c r="I168" s="250" t="s">
        <v>511</v>
      </c>
      <c r="J168" s="250" t="s">
        <v>559</v>
      </c>
      <c r="K168" s="291"/>
    </row>
    <row r="169" spans="2:11" ht="15" customHeight="1">
      <c r="B169" s="270"/>
      <c r="C169" s="250" t="s">
        <v>459</v>
      </c>
      <c r="D169" s="250"/>
      <c r="E169" s="250"/>
      <c r="F169" s="269" t="s">
        <v>84</v>
      </c>
      <c r="G169" s="250"/>
      <c r="H169" s="250" t="s">
        <v>575</v>
      </c>
      <c r="I169" s="250" t="s">
        <v>511</v>
      </c>
      <c r="J169" s="250" t="s">
        <v>559</v>
      </c>
      <c r="K169" s="291"/>
    </row>
    <row r="170" spans="2:11" ht="15" customHeight="1">
      <c r="B170" s="270"/>
      <c r="C170" s="250" t="s">
        <v>514</v>
      </c>
      <c r="D170" s="250"/>
      <c r="E170" s="250"/>
      <c r="F170" s="269" t="s">
        <v>515</v>
      </c>
      <c r="G170" s="250"/>
      <c r="H170" s="250" t="s">
        <v>575</v>
      </c>
      <c r="I170" s="250" t="s">
        <v>511</v>
      </c>
      <c r="J170" s="250">
        <v>50</v>
      </c>
      <c r="K170" s="291"/>
    </row>
    <row r="171" spans="2:11" ht="15" customHeight="1">
      <c r="B171" s="270"/>
      <c r="C171" s="250" t="s">
        <v>517</v>
      </c>
      <c r="D171" s="250"/>
      <c r="E171" s="250"/>
      <c r="F171" s="269" t="s">
        <v>84</v>
      </c>
      <c r="G171" s="250"/>
      <c r="H171" s="250" t="s">
        <v>575</v>
      </c>
      <c r="I171" s="250" t="s">
        <v>519</v>
      </c>
      <c r="J171" s="250"/>
      <c r="K171" s="291"/>
    </row>
    <row r="172" spans="2:11" ht="15" customHeight="1">
      <c r="B172" s="270"/>
      <c r="C172" s="250" t="s">
        <v>528</v>
      </c>
      <c r="D172" s="250"/>
      <c r="E172" s="250"/>
      <c r="F172" s="269" t="s">
        <v>515</v>
      </c>
      <c r="G172" s="250"/>
      <c r="H172" s="250" t="s">
        <v>575</v>
      </c>
      <c r="I172" s="250" t="s">
        <v>511</v>
      </c>
      <c r="J172" s="250">
        <v>50</v>
      </c>
      <c r="K172" s="291"/>
    </row>
    <row r="173" spans="2:11" ht="15" customHeight="1">
      <c r="B173" s="270"/>
      <c r="C173" s="250" t="s">
        <v>536</v>
      </c>
      <c r="D173" s="250"/>
      <c r="E173" s="250"/>
      <c r="F173" s="269" t="s">
        <v>515</v>
      </c>
      <c r="G173" s="250"/>
      <c r="H173" s="250" t="s">
        <v>575</v>
      </c>
      <c r="I173" s="250" t="s">
        <v>511</v>
      </c>
      <c r="J173" s="250">
        <v>50</v>
      </c>
      <c r="K173" s="291"/>
    </row>
    <row r="174" spans="2:11" ht="15" customHeight="1">
      <c r="B174" s="270"/>
      <c r="C174" s="250" t="s">
        <v>534</v>
      </c>
      <c r="D174" s="250"/>
      <c r="E174" s="250"/>
      <c r="F174" s="269" t="s">
        <v>515</v>
      </c>
      <c r="G174" s="250"/>
      <c r="H174" s="250" t="s">
        <v>575</v>
      </c>
      <c r="I174" s="250" t="s">
        <v>511</v>
      </c>
      <c r="J174" s="250">
        <v>50</v>
      </c>
      <c r="K174" s="291"/>
    </row>
    <row r="175" spans="2:11" ht="15" customHeight="1">
      <c r="B175" s="270"/>
      <c r="C175" s="250" t="s">
        <v>110</v>
      </c>
      <c r="D175" s="250"/>
      <c r="E175" s="250"/>
      <c r="F175" s="269" t="s">
        <v>84</v>
      </c>
      <c r="G175" s="250"/>
      <c r="H175" s="250" t="s">
        <v>576</v>
      </c>
      <c r="I175" s="250" t="s">
        <v>577</v>
      </c>
      <c r="J175" s="250"/>
      <c r="K175" s="291"/>
    </row>
    <row r="176" spans="2:11" ht="15" customHeight="1">
      <c r="B176" s="270"/>
      <c r="C176" s="250" t="s">
        <v>58</v>
      </c>
      <c r="D176" s="250"/>
      <c r="E176" s="250"/>
      <c r="F176" s="269" t="s">
        <v>84</v>
      </c>
      <c r="G176" s="250"/>
      <c r="H176" s="250" t="s">
        <v>578</v>
      </c>
      <c r="I176" s="250" t="s">
        <v>579</v>
      </c>
      <c r="J176" s="250">
        <v>1</v>
      </c>
      <c r="K176" s="291"/>
    </row>
    <row r="177" spans="2:11" ht="15" customHeight="1">
      <c r="B177" s="270"/>
      <c r="C177" s="250" t="s">
        <v>54</v>
      </c>
      <c r="D177" s="250"/>
      <c r="E177" s="250"/>
      <c r="F177" s="269" t="s">
        <v>84</v>
      </c>
      <c r="G177" s="250"/>
      <c r="H177" s="250" t="s">
        <v>580</v>
      </c>
      <c r="I177" s="250" t="s">
        <v>511</v>
      </c>
      <c r="J177" s="250">
        <v>20</v>
      </c>
      <c r="K177" s="291"/>
    </row>
    <row r="178" spans="2:11" ht="15" customHeight="1">
      <c r="B178" s="270"/>
      <c r="C178" s="250" t="s">
        <v>111</v>
      </c>
      <c r="D178" s="250"/>
      <c r="E178" s="250"/>
      <c r="F178" s="269" t="s">
        <v>84</v>
      </c>
      <c r="G178" s="250"/>
      <c r="H178" s="250" t="s">
        <v>581</v>
      </c>
      <c r="I178" s="250" t="s">
        <v>511</v>
      </c>
      <c r="J178" s="250">
        <v>255</v>
      </c>
      <c r="K178" s="291"/>
    </row>
    <row r="179" spans="2:11" ht="15" customHeight="1">
      <c r="B179" s="270"/>
      <c r="C179" s="250" t="s">
        <v>112</v>
      </c>
      <c r="D179" s="250"/>
      <c r="E179" s="250"/>
      <c r="F179" s="269" t="s">
        <v>84</v>
      </c>
      <c r="G179" s="250"/>
      <c r="H179" s="250" t="s">
        <v>475</v>
      </c>
      <c r="I179" s="250" t="s">
        <v>511</v>
      </c>
      <c r="J179" s="250">
        <v>10</v>
      </c>
      <c r="K179" s="291"/>
    </row>
    <row r="180" spans="2:11" ht="15" customHeight="1">
      <c r="B180" s="270"/>
      <c r="C180" s="250" t="s">
        <v>113</v>
      </c>
      <c r="D180" s="250"/>
      <c r="E180" s="250"/>
      <c r="F180" s="269" t="s">
        <v>84</v>
      </c>
      <c r="G180" s="250"/>
      <c r="H180" s="250" t="s">
        <v>582</v>
      </c>
      <c r="I180" s="250" t="s">
        <v>543</v>
      </c>
      <c r="J180" s="250"/>
      <c r="K180" s="291"/>
    </row>
    <row r="181" spans="2:11" ht="15" customHeight="1">
      <c r="B181" s="270"/>
      <c r="C181" s="250" t="s">
        <v>583</v>
      </c>
      <c r="D181" s="250"/>
      <c r="E181" s="250"/>
      <c r="F181" s="269" t="s">
        <v>84</v>
      </c>
      <c r="G181" s="250"/>
      <c r="H181" s="250" t="s">
        <v>584</v>
      </c>
      <c r="I181" s="250" t="s">
        <v>543</v>
      </c>
      <c r="J181" s="250"/>
      <c r="K181" s="291"/>
    </row>
    <row r="182" spans="2:11" ht="15" customHeight="1">
      <c r="B182" s="270"/>
      <c r="C182" s="250" t="s">
        <v>572</v>
      </c>
      <c r="D182" s="250"/>
      <c r="E182" s="250"/>
      <c r="F182" s="269" t="s">
        <v>84</v>
      </c>
      <c r="G182" s="250"/>
      <c r="H182" s="250" t="s">
        <v>585</v>
      </c>
      <c r="I182" s="250" t="s">
        <v>543</v>
      </c>
      <c r="J182" s="250"/>
      <c r="K182" s="291"/>
    </row>
    <row r="183" spans="2:11" ht="15" customHeight="1">
      <c r="B183" s="270"/>
      <c r="C183" s="250" t="s">
        <v>115</v>
      </c>
      <c r="D183" s="250"/>
      <c r="E183" s="250"/>
      <c r="F183" s="269" t="s">
        <v>515</v>
      </c>
      <c r="G183" s="250"/>
      <c r="H183" s="250" t="s">
        <v>586</v>
      </c>
      <c r="I183" s="250" t="s">
        <v>511</v>
      </c>
      <c r="J183" s="250">
        <v>50</v>
      </c>
      <c r="K183" s="291"/>
    </row>
    <row r="184" spans="2:11" ht="15" customHeight="1">
      <c r="B184" s="270"/>
      <c r="C184" s="250" t="s">
        <v>587</v>
      </c>
      <c r="D184" s="250"/>
      <c r="E184" s="250"/>
      <c r="F184" s="269" t="s">
        <v>515</v>
      </c>
      <c r="G184" s="250"/>
      <c r="H184" s="250" t="s">
        <v>588</v>
      </c>
      <c r="I184" s="250" t="s">
        <v>589</v>
      </c>
      <c r="J184" s="250"/>
      <c r="K184" s="291"/>
    </row>
    <row r="185" spans="2:11" ht="15" customHeight="1">
      <c r="B185" s="270"/>
      <c r="C185" s="250" t="s">
        <v>590</v>
      </c>
      <c r="D185" s="250"/>
      <c r="E185" s="250"/>
      <c r="F185" s="269" t="s">
        <v>515</v>
      </c>
      <c r="G185" s="250"/>
      <c r="H185" s="250" t="s">
        <v>591</v>
      </c>
      <c r="I185" s="250" t="s">
        <v>589</v>
      </c>
      <c r="J185" s="250"/>
      <c r="K185" s="291"/>
    </row>
    <row r="186" spans="2:11" ht="15" customHeight="1">
      <c r="B186" s="270"/>
      <c r="C186" s="250" t="s">
        <v>592</v>
      </c>
      <c r="D186" s="250"/>
      <c r="E186" s="250"/>
      <c r="F186" s="269" t="s">
        <v>515</v>
      </c>
      <c r="G186" s="250"/>
      <c r="H186" s="250" t="s">
        <v>593</v>
      </c>
      <c r="I186" s="250" t="s">
        <v>589</v>
      </c>
      <c r="J186" s="250"/>
      <c r="K186" s="291"/>
    </row>
    <row r="187" spans="2:11" ht="15" customHeight="1">
      <c r="B187" s="270"/>
      <c r="C187" s="303" t="s">
        <v>594</v>
      </c>
      <c r="D187" s="250"/>
      <c r="E187" s="250"/>
      <c r="F187" s="269" t="s">
        <v>515</v>
      </c>
      <c r="G187" s="250"/>
      <c r="H187" s="250" t="s">
        <v>595</v>
      </c>
      <c r="I187" s="250" t="s">
        <v>596</v>
      </c>
      <c r="J187" s="304" t="s">
        <v>597</v>
      </c>
      <c r="K187" s="291"/>
    </row>
    <row r="188" spans="2:11" ht="15" customHeight="1">
      <c r="B188" s="270"/>
      <c r="C188" s="255" t="s">
        <v>43</v>
      </c>
      <c r="D188" s="250"/>
      <c r="E188" s="250"/>
      <c r="F188" s="269" t="s">
        <v>84</v>
      </c>
      <c r="G188" s="250"/>
      <c r="H188" s="246" t="s">
        <v>598</v>
      </c>
      <c r="I188" s="250" t="s">
        <v>599</v>
      </c>
      <c r="J188" s="250"/>
      <c r="K188" s="291"/>
    </row>
    <row r="189" spans="2:11" ht="15" customHeight="1">
      <c r="B189" s="270"/>
      <c r="C189" s="255" t="s">
        <v>600</v>
      </c>
      <c r="D189" s="250"/>
      <c r="E189" s="250"/>
      <c r="F189" s="269" t="s">
        <v>84</v>
      </c>
      <c r="G189" s="250"/>
      <c r="H189" s="250" t="s">
        <v>601</v>
      </c>
      <c r="I189" s="250" t="s">
        <v>543</v>
      </c>
      <c r="J189" s="250"/>
      <c r="K189" s="291"/>
    </row>
    <row r="190" spans="2:11" ht="15" customHeight="1">
      <c r="B190" s="270"/>
      <c r="C190" s="255" t="s">
        <v>602</v>
      </c>
      <c r="D190" s="250"/>
      <c r="E190" s="250"/>
      <c r="F190" s="269" t="s">
        <v>84</v>
      </c>
      <c r="G190" s="250"/>
      <c r="H190" s="250" t="s">
        <v>603</v>
      </c>
      <c r="I190" s="250" t="s">
        <v>543</v>
      </c>
      <c r="J190" s="250"/>
      <c r="K190" s="291"/>
    </row>
    <row r="191" spans="2:11" ht="15" customHeight="1">
      <c r="B191" s="270"/>
      <c r="C191" s="255" t="s">
        <v>604</v>
      </c>
      <c r="D191" s="250"/>
      <c r="E191" s="250"/>
      <c r="F191" s="269" t="s">
        <v>515</v>
      </c>
      <c r="G191" s="250"/>
      <c r="H191" s="250" t="s">
        <v>605</v>
      </c>
      <c r="I191" s="250" t="s">
        <v>543</v>
      </c>
      <c r="J191" s="250"/>
      <c r="K191" s="291"/>
    </row>
    <row r="192" spans="2:11" ht="15" customHeight="1">
      <c r="B192" s="297"/>
      <c r="C192" s="305"/>
      <c r="D192" s="279"/>
      <c r="E192" s="279"/>
      <c r="F192" s="279"/>
      <c r="G192" s="279"/>
      <c r="H192" s="279"/>
      <c r="I192" s="279"/>
      <c r="J192" s="279"/>
      <c r="K192" s="298"/>
    </row>
    <row r="193" spans="2:11" ht="18.75" customHeight="1">
      <c r="B193" s="246"/>
      <c r="C193" s="250"/>
      <c r="D193" s="250"/>
      <c r="E193" s="250"/>
      <c r="F193" s="269"/>
      <c r="G193" s="250"/>
      <c r="H193" s="250"/>
      <c r="I193" s="250"/>
      <c r="J193" s="250"/>
      <c r="K193" s="246"/>
    </row>
    <row r="194" spans="2:11" ht="18.75" customHeight="1">
      <c r="B194" s="246"/>
      <c r="C194" s="250"/>
      <c r="D194" s="250"/>
      <c r="E194" s="250"/>
      <c r="F194" s="269"/>
      <c r="G194" s="250"/>
      <c r="H194" s="250"/>
      <c r="I194" s="250"/>
      <c r="J194" s="250"/>
      <c r="K194" s="246"/>
    </row>
    <row r="195" spans="2:11" ht="18.75" customHeight="1">
      <c r="B195" s="256"/>
      <c r="C195" s="256"/>
      <c r="D195" s="256"/>
      <c r="E195" s="256"/>
      <c r="F195" s="256"/>
      <c r="G195" s="256"/>
      <c r="H195" s="256"/>
      <c r="I195" s="256"/>
      <c r="J195" s="256"/>
      <c r="K195" s="256"/>
    </row>
    <row r="196" spans="2:11">
      <c r="B196" s="238"/>
      <c r="C196" s="239"/>
      <c r="D196" s="239"/>
      <c r="E196" s="239"/>
      <c r="F196" s="239"/>
      <c r="G196" s="239"/>
      <c r="H196" s="239"/>
      <c r="I196" s="239"/>
      <c r="J196" s="239"/>
      <c r="K196" s="240"/>
    </row>
    <row r="197" spans="2:11" ht="21">
      <c r="B197" s="241"/>
      <c r="C197" s="364" t="s">
        <v>606</v>
      </c>
      <c r="D197" s="364"/>
      <c r="E197" s="364"/>
      <c r="F197" s="364"/>
      <c r="G197" s="364"/>
      <c r="H197" s="364"/>
      <c r="I197" s="364"/>
      <c r="J197" s="364"/>
      <c r="K197" s="242"/>
    </row>
    <row r="198" spans="2:11" ht="25.5" customHeight="1">
      <c r="B198" s="241"/>
      <c r="C198" s="306" t="s">
        <v>607</v>
      </c>
      <c r="D198" s="306"/>
      <c r="E198" s="306"/>
      <c r="F198" s="306" t="s">
        <v>608</v>
      </c>
      <c r="G198" s="307"/>
      <c r="H198" s="363" t="s">
        <v>609</v>
      </c>
      <c r="I198" s="363"/>
      <c r="J198" s="363"/>
      <c r="K198" s="242"/>
    </row>
    <row r="199" spans="2:11" ht="5.25" customHeight="1">
      <c r="B199" s="270"/>
      <c r="C199" s="267"/>
      <c r="D199" s="267"/>
      <c r="E199" s="267"/>
      <c r="F199" s="267"/>
      <c r="G199" s="250"/>
      <c r="H199" s="267"/>
      <c r="I199" s="267"/>
      <c r="J199" s="267"/>
      <c r="K199" s="291"/>
    </row>
    <row r="200" spans="2:11" ht="15" customHeight="1">
      <c r="B200" s="270"/>
      <c r="C200" s="250" t="s">
        <v>599</v>
      </c>
      <c r="D200" s="250"/>
      <c r="E200" s="250"/>
      <c r="F200" s="269" t="s">
        <v>44</v>
      </c>
      <c r="G200" s="250"/>
      <c r="H200" s="361" t="s">
        <v>610</v>
      </c>
      <c r="I200" s="361"/>
      <c r="J200" s="361"/>
      <c r="K200" s="291"/>
    </row>
    <row r="201" spans="2:11" ht="15" customHeight="1">
      <c r="B201" s="270"/>
      <c r="C201" s="276"/>
      <c r="D201" s="250"/>
      <c r="E201" s="250"/>
      <c r="F201" s="269" t="s">
        <v>45</v>
      </c>
      <c r="G201" s="250"/>
      <c r="H201" s="361" t="s">
        <v>611</v>
      </c>
      <c r="I201" s="361"/>
      <c r="J201" s="361"/>
      <c r="K201" s="291"/>
    </row>
    <row r="202" spans="2:11" ht="15" customHeight="1">
      <c r="B202" s="270"/>
      <c r="C202" s="276"/>
      <c r="D202" s="250"/>
      <c r="E202" s="250"/>
      <c r="F202" s="269" t="s">
        <v>48</v>
      </c>
      <c r="G202" s="250"/>
      <c r="H202" s="361" t="s">
        <v>612</v>
      </c>
      <c r="I202" s="361"/>
      <c r="J202" s="361"/>
      <c r="K202" s="291"/>
    </row>
    <row r="203" spans="2:11" ht="15" customHeight="1">
      <c r="B203" s="270"/>
      <c r="C203" s="250"/>
      <c r="D203" s="250"/>
      <c r="E203" s="250"/>
      <c r="F203" s="269" t="s">
        <v>46</v>
      </c>
      <c r="G203" s="250"/>
      <c r="H203" s="361" t="s">
        <v>613</v>
      </c>
      <c r="I203" s="361"/>
      <c r="J203" s="361"/>
      <c r="K203" s="291"/>
    </row>
    <row r="204" spans="2:11" ht="15" customHeight="1">
      <c r="B204" s="270"/>
      <c r="C204" s="250"/>
      <c r="D204" s="250"/>
      <c r="E204" s="250"/>
      <c r="F204" s="269" t="s">
        <v>47</v>
      </c>
      <c r="G204" s="250"/>
      <c r="H204" s="361" t="s">
        <v>614</v>
      </c>
      <c r="I204" s="361"/>
      <c r="J204" s="361"/>
      <c r="K204" s="291"/>
    </row>
    <row r="205" spans="2:11" ht="15" customHeight="1">
      <c r="B205" s="270"/>
      <c r="C205" s="250"/>
      <c r="D205" s="250"/>
      <c r="E205" s="250"/>
      <c r="F205" s="269"/>
      <c r="G205" s="250"/>
      <c r="H205" s="250"/>
      <c r="I205" s="250"/>
      <c r="J205" s="250"/>
      <c r="K205" s="291"/>
    </row>
    <row r="206" spans="2:11" ht="15" customHeight="1">
      <c r="B206" s="270"/>
      <c r="C206" s="250" t="s">
        <v>555</v>
      </c>
      <c r="D206" s="250"/>
      <c r="E206" s="250"/>
      <c r="F206" s="269" t="s">
        <v>77</v>
      </c>
      <c r="G206" s="250"/>
      <c r="H206" s="361" t="s">
        <v>615</v>
      </c>
      <c r="I206" s="361"/>
      <c r="J206" s="361"/>
      <c r="K206" s="291"/>
    </row>
    <row r="207" spans="2:11" ht="15" customHeight="1">
      <c r="B207" s="270"/>
      <c r="C207" s="276"/>
      <c r="D207" s="250"/>
      <c r="E207" s="250"/>
      <c r="F207" s="269" t="s">
        <v>453</v>
      </c>
      <c r="G207" s="250"/>
      <c r="H207" s="361" t="s">
        <v>454</v>
      </c>
      <c r="I207" s="361"/>
      <c r="J207" s="361"/>
      <c r="K207" s="291"/>
    </row>
    <row r="208" spans="2:11" ht="15" customHeight="1">
      <c r="B208" s="270"/>
      <c r="C208" s="250"/>
      <c r="D208" s="250"/>
      <c r="E208" s="250"/>
      <c r="F208" s="269" t="s">
        <v>451</v>
      </c>
      <c r="G208" s="250"/>
      <c r="H208" s="361" t="s">
        <v>616</v>
      </c>
      <c r="I208" s="361"/>
      <c r="J208" s="361"/>
      <c r="K208" s="291"/>
    </row>
    <row r="209" spans="2:11" ht="15" customHeight="1">
      <c r="B209" s="308"/>
      <c r="C209" s="276"/>
      <c r="D209" s="276"/>
      <c r="E209" s="276"/>
      <c r="F209" s="269" t="s">
        <v>455</v>
      </c>
      <c r="G209" s="255"/>
      <c r="H209" s="362" t="s">
        <v>456</v>
      </c>
      <c r="I209" s="362"/>
      <c r="J209" s="362"/>
      <c r="K209" s="309"/>
    </row>
    <row r="210" spans="2:11" ht="15" customHeight="1">
      <c r="B210" s="308"/>
      <c r="C210" s="276"/>
      <c r="D210" s="276"/>
      <c r="E210" s="276"/>
      <c r="F210" s="269" t="s">
        <v>457</v>
      </c>
      <c r="G210" s="255"/>
      <c r="H210" s="362" t="s">
        <v>374</v>
      </c>
      <c r="I210" s="362"/>
      <c r="J210" s="362"/>
      <c r="K210" s="309"/>
    </row>
    <row r="211" spans="2:11" ht="15" customHeight="1">
      <c r="B211" s="308"/>
      <c r="C211" s="276"/>
      <c r="D211" s="276"/>
      <c r="E211" s="276"/>
      <c r="F211" s="310"/>
      <c r="G211" s="255"/>
      <c r="H211" s="311"/>
      <c r="I211" s="311"/>
      <c r="J211" s="311"/>
      <c r="K211" s="309"/>
    </row>
    <row r="212" spans="2:11" ht="15" customHeight="1">
      <c r="B212" s="308"/>
      <c r="C212" s="250" t="s">
        <v>579</v>
      </c>
      <c r="D212" s="276"/>
      <c r="E212" s="276"/>
      <c r="F212" s="269">
        <v>1</v>
      </c>
      <c r="G212" s="255"/>
      <c r="H212" s="362" t="s">
        <v>617</v>
      </c>
      <c r="I212" s="362"/>
      <c r="J212" s="362"/>
      <c r="K212" s="309"/>
    </row>
    <row r="213" spans="2:11" ht="15" customHeight="1">
      <c r="B213" s="308"/>
      <c r="C213" s="276"/>
      <c r="D213" s="276"/>
      <c r="E213" s="276"/>
      <c r="F213" s="269">
        <v>2</v>
      </c>
      <c r="G213" s="255"/>
      <c r="H213" s="362" t="s">
        <v>618</v>
      </c>
      <c r="I213" s="362"/>
      <c r="J213" s="362"/>
      <c r="K213" s="309"/>
    </row>
    <row r="214" spans="2:11" ht="15" customHeight="1">
      <c r="B214" s="308"/>
      <c r="C214" s="276"/>
      <c r="D214" s="276"/>
      <c r="E214" s="276"/>
      <c r="F214" s="269">
        <v>3</v>
      </c>
      <c r="G214" s="255"/>
      <c r="H214" s="362" t="s">
        <v>619</v>
      </c>
      <c r="I214" s="362"/>
      <c r="J214" s="362"/>
      <c r="K214" s="309"/>
    </row>
    <row r="215" spans="2:11" ht="15" customHeight="1">
      <c r="B215" s="308"/>
      <c r="C215" s="276"/>
      <c r="D215" s="276"/>
      <c r="E215" s="276"/>
      <c r="F215" s="269">
        <v>4</v>
      </c>
      <c r="G215" s="255"/>
      <c r="H215" s="362" t="s">
        <v>620</v>
      </c>
      <c r="I215" s="362"/>
      <c r="J215" s="362"/>
      <c r="K215" s="309"/>
    </row>
    <row r="216" spans="2:11" ht="12.75" customHeight="1">
      <c r="B216" s="312"/>
      <c r="C216" s="313"/>
      <c r="D216" s="313"/>
      <c r="E216" s="313"/>
      <c r="F216" s="313"/>
      <c r="G216" s="313"/>
      <c r="H216" s="313"/>
      <c r="I216" s="313"/>
      <c r="J216" s="313"/>
      <c r="K216" s="314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0001 - Kontejnerové stání...</vt:lpstr>
      <vt:lpstr>B - Variabilní panel celk...</vt:lpstr>
      <vt:lpstr>A - VRN</vt:lpstr>
      <vt:lpstr>C - Dveřní panel celkem 1ks</vt:lpstr>
      <vt:lpstr>D - Rohový profil celkem 4ks</vt:lpstr>
      <vt:lpstr>Pokyny pro vyplnění</vt:lpstr>
      <vt:lpstr>'0001 - Kontejnerové stání...'!Názvy_tisku</vt:lpstr>
      <vt:lpstr>'A - VRN'!Názvy_tisku</vt:lpstr>
      <vt:lpstr>'B - Variabilní panel celk...'!Názvy_tisku</vt:lpstr>
      <vt:lpstr>'C - Dveřní panel celkem 1ks'!Názvy_tisku</vt:lpstr>
      <vt:lpstr>'D - Rohový profil celkem 4ks'!Názvy_tisku</vt:lpstr>
      <vt:lpstr>'Rekapitulace stavby'!Názvy_tisku</vt:lpstr>
      <vt:lpstr>'0001 - Kontejnerové stání...'!Oblast_tisku</vt:lpstr>
      <vt:lpstr>'A - VRN'!Oblast_tisku</vt:lpstr>
      <vt:lpstr>'B - Variabilní panel celk...'!Oblast_tisku</vt:lpstr>
      <vt:lpstr>'C - Dveřní panel celkem 1ks'!Oblast_tisku</vt:lpstr>
      <vt:lpstr>'D - Rohový profil celkem 4ks'!Oblast_tisku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Kristyna Vitu</dc:creator>
  <cp:lastModifiedBy>kristyna</cp:lastModifiedBy>
  <dcterms:created xsi:type="dcterms:W3CDTF">2017-08-21T14:59:49Z</dcterms:created>
  <dcterms:modified xsi:type="dcterms:W3CDTF">2017-08-21T14:59:57Z</dcterms:modified>
</cp:coreProperties>
</file>